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JPG" ContentType="image/jpeg"/>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mc:AlternateContent xmlns:mc="http://schemas.openxmlformats.org/markup-compatibility/2006">
    <mc:Choice Requires="x15">
      <x15ac:absPath xmlns:x15ac="http://schemas.microsoft.com/office/spreadsheetml/2010/11/ac" url="https://clearesult5.sharepoint.com/sites/MidAtlanticEngineering/Shared Documents/Potomac Edison/Phase V/Phase V Calculators Final/"/>
    </mc:Choice>
  </mc:AlternateContent>
  <xr:revisionPtr revIDLastSave="88" documentId="13_ncr:1_{BD79019A-9BC8-4E68-9597-9610C9258209}" xr6:coauthVersionLast="45" xr6:coauthVersionMax="46" xr10:uidLastSave="{15084B8D-7767-422C-ACEB-6C8C1B1A6297}"/>
  <workbookProtection workbookAlgorithmName="SHA-512" workbookHashValue="d/BVLTTCe5uIrY0/5tMFE/WhwapGMWEzVW/8TjsabQ2YVfBUf26avgSyx74+5yfOZV4w1Li9wEyF8Kv23+yyFA==" workbookSaltValue="UyiOwJJQGmeljGhcGOKrfg==" workbookSpinCount="100000" lockStructure="1"/>
  <bookViews>
    <workbookView xWindow="-120" yWindow="-120" windowWidth="29040" windowHeight="15840" tabRatio="756" activeTab="1" xr2:uid="{00000000-000D-0000-FFFF-FFFF00000000}"/>
  </bookViews>
  <sheets>
    <sheet name=" Instructions" sheetId="31" r:id="rId1"/>
    <sheet name="Summary" sheetId="49" r:id="rId2"/>
    <sheet name="Methodology" sheetId="48" r:id="rId3"/>
    <sheet name="Monitors" sheetId="41" r:id="rId4"/>
    <sheet name="Computers" sheetId="42" r:id="rId5"/>
    <sheet name="Imaging Equipment" sheetId="43" r:id="rId6"/>
    <sheet name="Network Power Management" sheetId="44" r:id="rId7"/>
    <sheet name="UPS" sheetId="45" r:id="rId8"/>
    <sheet name="Smart Power Strip" sheetId="50" r:id="rId9"/>
    <sheet name="Lookup" sheetId="46" state="hidden" r:id="rId10"/>
    <sheet name="Version Log" sheetId="40" state="hidden" r:id="rId11"/>
  </sheets>
  <externalReferences>
    <externalReference r:id="rId12"/>
    <externalReference r:id="rId13"/>
  </externalReferences>
  <definedNames>
    <definedName name="ACC_Cost" localSheetId="10">'[1]HVAC Equipment Lookups'!$S$13:$U$17</definedName>
    <definedName name="ACC_Cost">'[2]HVAC Equipment Lookups'!$S$13:$U$17</definedName>
    <definedName name="ACC_FL" localSheetId="10">'[1]HVAC Equipment Lookups'!$S$12:$U$12</definedName>
    <definedName name="ACC_FL">'[2]HVAC Equipment Lookups'!$S$12:$U$12</definedName>
    <definedName name="ACC_size" localSheetId="10">'[1]HVAC Equipment Lookups'!$R$13:$R$17</definedName>
    <definedName name="ACC_size">'[2]HVAC Equipment Lookups'!$R$13:$R$17</definedName>
    <definedName name="BuildingTypes" localSheetId="10">'[1]HVAC Lookups'!$H$4:$H$40</definedName>
    <definedName name="BuildingTypes">'[2]HVAC Lookups'!$H$4:$H$40</definedName>
    <definedName name="CapacityUnits" localSheetId="10">'[1]HVAC Lookups'!$B$12:$B$13</definedName>
    <definedName name="CapacityUnits">'[2]HVAC Lookups'!$B$12:$B$13</definedName>
    <definedName name="Centrifugal_Cost" localSheetId="10">'[1]HVAC Equipment Lookups'!$AC$13:$AE$17</definedName>
    <definedName name="Centrifugal_Cost">'[2]HVAC Equipment Lookups'!$AC$13:$AE$17</definedName>
    <definedName name="Centrifugal_FL" localSheetId="10">'[1]HVAC Equipment Lookups'!$AC$12:$AE$12</definedName>
    <definedName name="Centrifugal_FL">'[2]HVAC Equipment Lookups'!$AC$12:$AE$12</definedName>
    <definedName name="Centrifugal_size" localSheetId="10">'[1]HVAC Equipment Lookups'!$AB$13:$AB$17</definedName>
    <definedName name="Centrifugal_size">'[2]HVAC Equipment Lookups'!$AB$13:$AB$17</definedName>
    <definedName name="CF" localSheetId="10">'[1]VFD Calculations'!$C$8</definedName>
    <definedName name="CF">'[2]VFD Calculations'!$C$8</definedName>
    <definedName name="CopierList">Lookup!$C$8:$C$10</definedName>
    <definedName name="DMS_Cost" localSheetId="10">'[1]HVAC Equipment Lookups'!$V$45:$Y$48</definedName>
    <definedName name="DMS_Cost">'[2]HVAC Equipment Lookups'!$V$45:$Y$48</definedName>
    <definedName name="DMS_PL" localSheetId="10">'[1]HVAC Equipment Lookups'!$U$45:$U$48</definedName>
    <definedName name="DMS_PL">'[2]HVAC Equipment Lookups'!$U$45:$U$48</definedName>
    <definedName name="DMS_size" localSheetId="10">'[1]HVAC Equipment Lookups'!$V$44:$Y$44</definedName>
    <definedName name="DMS_size">'[2]HVAC Equipment Lookups'!$V$44:$Y$44</definedName>
    <definedName name="DSF" localSheetId="10">'[1]VFD Calculations'!$G$4:$G$6</definedName>
    <definedName name="DSF">'[2]VFD Calculations'!$G$4:$G$6</definedName>
    <definedName name="EfficiencyUnits" localSheetId="10">'[1]HVAC Lookups'!$B$8:$B$9</definedName>
    <definedName name="EfficiencyUnits">'[2]HVAC Lookups'!$B$8:$B$9</definedName>
    <definedName name="EFLHc" localSheetId="10">'[1]HVAC Lookups'!$J$4:$J$40</definedName>
    <definedName name="EFLHc">'[2]HVAC Lookups'!$J$4:$J$40</definedName>
    <definedName name="EFLHchiller" localSheetId="10">'[1]HVAC Lookups'!$L$4:$L$40</definedName>
    <definedName name="EFLHchiller">'[2]HVAC Lookups'!$L$4:$L$40</definedName>
    <definedName name="EFLHh" localSheetId="10">'[1]HVAC Lookups'!$K$4:$K$40</definedName>
    <definedName name="EFLHh">'[2]HVAC Lookups'!$K$4:$K$40</definedName>
    <definedName name="EquipmentType" localSheetId="10">'[1]HVAC Lookups'!$D$3:$D$17</definedName>
    <definedName name="EquipmentType">'[2]HVAC Lookups'!$D$3:$D$17</definedName>
    <definedName name="ESF" localSheetId="10">'[1]VFD Calculations'!$F$4:$F$6</definedName>
    <definedName name="ESF">'[2]VFD Calculations'!$F$4:$F$6</definedName>
    <definedName name="HeatingType" localSheetId="10">'[1]HVAC Lookups'!$F$48:$F$49</definedName>
    <definedName name="HeatingType">'[2]HVAC Lookups'!$F$48:$F$49</definedName>
    <definedName name="Hours" localSheetId="10">'[1]VFD Calculations'!$D$43:$F$79</definedName>
    <definedName name="Hours">'[2]VFD Calculations'!$D$43:$F$79</definedName>
    <definedName name="incentives" localSheetId="10">'[1]VFD Calculations'!$I$43:$I$58</definedName>
    <definedName name="incentives">'[2]VFD Calculations'!$I$43:$I$58</definedName>
    <definedName name="installation" localSheetId="10">'[1]Smart Thermostat Lookups'!$E$12:$E$15</definedName>
    <definedName name="installation">'[2]Smart Thermostat Lookups'!$E$12:$E$15</definedName>
    <definedName name="LF" localSheetId="10">'[1]VFD Calculations'!$C$7</definedName>
    <definedName name="LF">'[2]VFD Calculations'!$C$7</definedName>
    <definedName name="MaufYear" localSheetId="10">'[1]HVAC Lookups'!#REF!</definedName>
    <definedName name="MaufYear">'[2]HVAC Lookups'!#REF!</definedName>
    <definedName name="motorsizes" localSheetId="10">'[1]VFD Calculations'!$H$43:$H$58</definedName>
    <definedName name="motorsizes">'[2]VFD Calculations'!$H$43:$H$58</definedName>
    <definedName name="MultifunctionList">Lookup!$C$17:$C$21</definedName>
    <definedName name="nobypass" localSheetId="10">'[1]VFD Calculations'!$N$43:$N$58</definedName>
    <definedName name="nobypass">'[2]VFD Calculations'!$N$43:$N$58</definedName>
    <definedName name="PostControlTypes" localSheetId="10">'[1]VFD Calculations'!$B$23:$B$24</definedName>
    <definedName name="PostControlTypes">'[2]VFD Calculations'!$B$23:$B$24</definedName>
    <definedName name="PreControlTypes" localSheetId="10">'[1]VFD Calculations'!$B$14:$B$22</definedName>
    <definedName name="PreControlTypes">'[2]VFD Calculations'!$B$14:$B$22</definedName>
    <definedName name="PrinterList">Lookup!$C$11:$C$16</definedName>
    <definedName name="ProductLookup">Lookup!$M$4:$N$6</definedName>
    <definedName name="ReplacementType" localSheetId="10">'[1]HVAC Lookups'!$B$3:$B$5</definedName>
    <definedName name="ReplacementType">'[2]HVAC Lookups'!$B$3:$B$5</definedName>
    <definedName name="Scroll_Cost" localSheetId="10">'[1]HVAC Equipment Lookups'!$X$13:$AA$16</definedName>
    <definedName name="Scroll_Cost">'[2]HVAC Equipment Lookups'!$X$13:$AA$16</definedName>
    <definedName name="Scroll_FL" localSheetId="10">'[1]HVAC Equipment Lookups'!$X$12:$AA$12</definedName>
    <definedName name="Scroll_FL">'[2]HVAC Equipment Lookups'!$X$12:$AA$12</definedName>
    <definedName name="Scroll_size" localSheetId="10">'[1]HVAC Equipment Lookups'!$W$13:$W$16</definedName>
    <definedName name="Scroll_size">'[2]HVAC Equipment Lookups'!$W$13:$W$16</definedName>
    <definedName name="StatCost" localSheetId="10">'[1]Smart Thermostat Lookups'!$F$12:$F$15</definedName>
    <definedName name="StatCost">'[2]Smart Thermostat Lookups'!$F$12:$F$15</definedName>
    <definedName name="TerminalMin" localSheetId="10">'[1]HVAC Equipment Lookups'!$M$68:$M$70</definedName>
    <definedName name="TerminalMin">'[2]HVAC Equipment Lookups'!$M$68:$M$70</definedName>
    <definedName name="VFDapps" localSheetId="10">'[1]VFD Calculations'!$D$42:$F$42</definedName>
    <definedName name="VFDapps">'[2]VFD Calculations'!$D$42:$F$42</definedName>
    <definedName name="withbypass" localSheetId="10">'[1]VFD Calculations'!$M$43:$M$58</definedName>
    <definedName name="withbypass">'[2]VFD Calculations'!$M$43:$M$58</definedName>
    <definedName name="YN" localSheetId="10">'[1]VFD Calculations'!$P$43:$P$45</definedName>
    <definedName name="YN">'[2]VFD Calculations'!$P$43:$P$45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7" i="49" l="1"/>
  <c r="G7" i="49"/>
  <c r="F7" i="49"/>
  <c r="C15" i="50"/>
  <c r="C14" i="45"/>
  <c r="C16" i="44"/>
  <c r="C13" i="43"/>
  <c r="C16" i="42"/>
  <c r="C15" i="41"/>
  <c r="H18" i="43" l="1"/>
  <c r="H19" i="43"/>
  <c r="H20" i="43"/>
  <c r="H21" i="43"/>
  <c r="H22" i="43"/>
  <c r="H23" i="43"/>
  <c r="H24" i="43"/>
  <c r="H25" i="43"/>
  <c r="H26" i="43"/>
  <c r="H27" i="43"/>
  <c r="H28" i="43"/>
  <c r="H29" i="43"/>
  <c r="H30" i="43"/>
  <c r="H31" i="43"/>
  <c r="H17" i="43"/>
  <c r="F18" i="43"/>
  <c r="F19" i="43"/>
  <c r="F20" i="43"/>
  <c r="F21" i="43"/>
  <c r="F22" i="43"/>
  <c r="F23" i="43"/>
  <c r="F24" i="43"/>
  <c r="F25" i="43"/>
  <c r="F26" i="43"/>
  <c r="F27" i="43"/>
  <c r="F28" i="43"/>
  <c r="F29" i="43"/>
  <c r="F30" i="43"/>
  <c r="F31" i="43"/>
  <c r="F17" i="43"/>
  <c r="E18" i="43"/>
  <c r="E19" i="43"/>
  <c r="E20" i="43"/>
  <c r="E21" i="43"/>
  <c r="E22" i="43"/>
  <c r="E23" i="43"/>
  <c r="E24" i="43"/>
  <c r="E25" i="43"/>
  <c r="E26" i="43"/>
  <c r="E27" i="43"/>
  <c r="E28" i="43"/>
  <c r="E29" i="43"/>
  <c r="E30" i="43"/>
  <c r="E31" i="43"/>
  <c r="E17" i="43"/>
  <c r="G27" i="43"/>
  <c r="G28" i="43"/>
  <c r="G29" i="43"/>
  <c r="G30" i="43"/>
  <c r="G31" i="43"/>
  <c r="F16" i="49" l="1"/>
  <c r="C12" i="50"/>
  <c r="G16" i="49" s="1"/>
  <c r="C11" i="50"/>
  <c r="H16" i="49" s="1"/>
  <c r="I16" i="49"/>
  <c r="C8" i="50"/>
  <c r="C7" i="50"/>
  <c r="C6" i="50"/>
  <c r="H19" i="45"/>
  <c r="H20" i="45"/>
  <c r="H21" i="45"/>
  <c r="H22" i="45"/>
  <c r="H23" i="45"/>
  <c r="H24" i="45"/>
  <c r="H25" i="45"/>
  <c r="H26" i="45"/>
  <c r="H27" i="45"/>
  <c r="H18" i="45"/>
  <c r="C13" i="44"/>
  <c r="C12" i="44"/>
  <c r="C13" i="42"/>
  <c r="C12" i="42"/>
  <c r="I12" i="49" l="1"/>
  <c r="C8" i="45"/>
  <c r="C7" i="45"/>
  <c r="C6" i="45"/>
  <c r="C8" i="44"/>
  <c r="C7" i="44"/>
  <c r="C6" i="44"/>
  <c r="C8" i="43"/>
  <c r="C7" i="43"/>
  <c r="C6" i="43"/>
  <c r="C8" i="42"/>
  <c r="C7" i="42"/>
  <c r="C6" i="42"/>
  <c r="C8" i="41"/>
  <c r="C7" i="41"/>
  <c r="C6" i="41"/>
  <c r="F15" i="49"/>
  <c r="F14" i="49"/>
  <c r="F13" i="49"/>
  <c r="F12" i="49"/>
  <c r="F11" i="49"/>
  <c r="F17" i="49" s="1"/>
  <c r="I14" i="49" l="1"/>
  <c r="I11" i="49"/>
  <c r="E19" i="45" l="1"/>
  <c r="F19" i="45"/>
  <c r="G19" i="45"/>
  <c r="E20" i="45"/>
  <c r="F20" i="45"/>
  <c r="G20" i="45"/>
  <c r="E21" i="45"/>
  <c r="F21" i="45"/>
  <c r="G21" i="45"/>
  <c r="E22" i="45"/>
  <c r="F22" i="45"/>
  <c r="G22" i="45"/>
  <c r="E23" i="45"/>
  <c r="F23" i="45"/>
  <c r="G23" i="45"/>
  <c r="E24" i="45"/>
  <c r="F24" i="45"/>
  <c r="G24" i="45"/>
  <c r="E25" i="45"/>
  <c r="F25" i="45"/>
  <c r="G25" i="45"/>
  <c r="E26" i="45"/>
  <c r="F26" i="45"/>
  <c r="G26" i="45"/>
  <c r="E27" i="45"/>
  <c r="F27" i="45"/>
  <c r="G27" i="45"/>
  <c r="G18" i="45"/>
  <c r="F18" i="45"/>
  <c r="E18" i="45"/>
  <c r="C14" i="44"/>
  <c r="G14" i="49"/>
  <c r="H14" i="49"/>
  <c r="C14" i="42"/>
  <c r="G12" i="49"/>
  <c r="H12" i="49"/>
  <c r="C11" i="45" l="1"/>
  <c r="H15" i="49" s="1"/>
  <c r="I15" i="49"/>
  <c r="C12" i="45"/>
  <c r="C13" i="45"/>
  <c r="G18" i="43"/>
  <c r="G19" i="43"/>
  <c r="G20" i="43"/>
  <c r="G21" i="43"/>
  <c r="G22" i="43"/>
  <c r="G23" i="43"/>
  <c r="G24" i="43"/>
  <c r="G25" i="43"/>
  <c r="G26" i="43"/>
  <c r="G17" i="43"/>
  <c r="C11" i="43" l="1"/>
  <c r="G13" i="49" s="1"/>
  <c r="C10" i="43"/>
  <c r="I13" i="49"/>
  <c r="I17" i="49" s="1"/>
  <c r="C13" i="41"/>
  <c r="C12" i="41"/>
  <c r="G11" i="49" s="1"/>
  <c r="C11" i="41"/>
  <c r="H11" i="49" s="1"/>
  <c r="G17" i="49" l="1"/>
  <c r="C14" i="43"/>
  <c r="H13" i="49"/>
  <c r="H17" i="49" s="1"/>
</calcChain>
</file>

<file path=xl/sharedStrings.xml><?xml version="1.0" encoding="utf-8"?>
<sst xmlns="http://schemas.openxmlformats.org/spreadsheetml/2006/main" count="260" uniqueCount="145">
  <si>
    <t>Yellow cells indicate that user input is required. Cells with an asterisk (*) are required.</t>
  </si>
  <si>
    <t xml:space="preserve">Grey cells are calculated values. </t>
  </si>
  <si>
    <t>Worksheet Summary</t>
  </si>
  <si>
    <t>Methodology</t>
  </si>
  <si>
    <t>Defines the methodology used for all measures in this workbook.</t>
  </si>
  <si>
    <t>Version Log</t>
  </si>
  <si>
    <t>The Version Log Worksheet tracks updates and changes made to the workbook.</t>
  </si>
  <si>
    <t>Quantity</t>
  </si>
  <si>
    <t>Date</t>
  </si>
  <si>
    <t>Location</t>
  </si>
  <si>
    <t>Annual Energy Savings (kWh)</t>
  </si>
  <si>
    <t>Incentive ($)</t>
  </si>
  <si>
    <t>Original Author:</t>
  </si>
  <si>
    <t>QA/QC Engineer(s):</t>
  </si>
  <si>
    <t>Primary Developer:</t>
  </si>
  <si>
    <t>Senior Engineer Approval:</t>
  </si>
  <si>
    <t>Version</t>
  </si>
  <si>
    <t>Reason for Change</t>
  </si>
  <si>
    <t>Change Description</t>
  </si>
  <si>
    <t>Contact, Department</t>
  </si>
  <si>
    <t>First Version</t>
  </si>
  <si>
    <t>Bitul Sinha</t>
  </si>
  <si>
    <t>Monitors</t>
  </si>
  <si>
    <t>Computers</t>
  </si>
  <si>
    <t>Imaging Equipment</t>
  </si>
  <si>
    <t>Uninterruptible Power Supply</t>
  </si>
  <si>
    <t>Equipment Type</t>
  </si>
  <si>
    <t>Summer Peak Demand Savings (kW)</t>
  </si>
  <si>
    <t>Estimated Useful Life (Years)</t>
  </si>
  <si>
    <t>Fax Machine</t>
  </si>
  <si>
    <t>Copier (Monochrome)</t>
  </si>
  <si>
    <t>Images per Minute or Print Speed</t>
  </si>
  <si>
    <t>Annual Energy Savings (kWh/yr)</t>
  </si>
  <si>
    <t>S. No.</t>
  </si>
  <si>
    <t>Incentive per unit ($)</t>
  </si>
  <si>
    <t>Multifunction (Laser, Monochrome)</t>
  </si>
  <si>
    <t>EUL</t>
  </si>
  <si>
    <t>Computer</t>
  </si>
  <si>
    <t>Printer (Laser, Monochrome)</t>
  </si>
  <si>
    <t>Fax Machine (Laser)</t>
  </si>
  <si>
    <t xml:space="preserve">Images per Minute
</t>
  </si>
  <si>
    <t>Copier, 26-50 images per min</t>
  </si>
  <si>
    <t>Copier, 51 images per min and above</t>
  </si>
  <si>
    <t>Printer, 1-10 images per min</t>
  </si>
  <si>
    <t>Printer, 11-20 images per min</t>
  </si>
  <si>
    <t>Printer, 21-30 images per min</t>
  </si>
  <si>
    <t>Printer, 41-50 images per min</t>
  </si>
  <si>
    <t>Printer, 51 images per min and above</t>
  </si>
  <si>
    <t>Printer, 31-40 images per min</t>
  </si>
  <si>
    <t>Multifunction, 1-10 images per min</t>
  </si>
  <si>
    <t>Multifunction, 11-20 images per min</t>
  </si>
  <si>
    <t>Multifunction, 21-44 images per min</t>
  </si>
  <si>
    <t>Multifunction, 45-99 images per min</t>
  </si>
  <si>
    <t>Multifunction, 100 images per min and above</t>
  </si>
  <si>
    <t>Fax, N/A</t>
  </si>
  <si>
    <t>Gross Energy Reduction (kWh)</t>
  </si>
  <si>
    <t>Gross Peak Demand Reduction (kW)</t>
  </si>
  <si>
    <t>Measure Name</t>
  </si>
  <si>
    <t>Unit</t>
  </si>
  <si>
    <t>Gross Peak kW reduction per unit</t>
  </si>
  <si>
    <t>Gross kWh reduction per unit</t>
  </si>
  <si>
    <t>Gross kWh reduction per kVA</t>
  </si>
  <si>
    <t>Incremental Cost per kVA ($)</t>
  </si>
  <si>
    <t>Energy Star qualified UPS</t>
  </si>
  <si>
    <t>Uninterruptible Power Supply (UPS)</t>
  </si>
  <si>
    <t>Rated kVA</t>
  </si>
  <si>
    <t>UPS Model Number</t>
  </si>
  <si>
    <t>Energy Savings (kWh)</t>
  </si>
  <si>
    <t>Incremental Measure Cost ($)</t>
  </si>
  <si>
    <t>Calculator Methodology</t>
  </si>
  <si>
    <t>Energy Star Monitors</t>
  </si>
  <si>
    <t>The savings are calculated in a Replace-on-Burnout scenario.</t>
  </si>
  <si>
    <t>Energy Star Computers</t>
  </si>
  <si>
    <t>Energy Star Imaging Equipment</t>
  </si>
  <si>
    <t>Office imaging equipment includes Fax Machine, Copier (Monochrome), Printer (Laser, monochrome), Multifunction devices.</t>
  </si>
  <si>
    <t>This protocol estimates savings for installing ENERGY STAR office equipment compared to standard efficiency equipment. The measurement of energy and demand savings is based on a deemed savings value multiplied by the quantity of the measure.</t>
  </si>
  <si>
    <t>Network Power Management</t>
  </si>
  <si>
    <t>Eligibility Criteria:</t>
  </si>
  <si>
    <t>The savings are calculated in a natural replacement scenario.</t>
  </si>
  <si>
    <t>Based on average efficiency gains of an ENERGY STAR UPS (3%–5%). Savings are calculated for the three DOE test sizes based on typical UPS loading and efficiency gains, then averaged together to arrive at a single savings estimate.</t>
  </si>
  <si>
    <t>Calculates energy savings when a network level software that controls desktop computers and monitor power settings is installed. Software must be capable of measuring and managing power consumption of each individual personal computer. See Methodology tab for eligibility and details.</t>
  </si>
  <si>
    <t>Input Instructions</t>
  </si>
  <si>
    <t>Instructions: Enter the project information in the yellow cells below. Do not enter data in grayed-out cells. See Instructions Worksheet for more information.</t>
  </si>
  <si>
    <t xml:space="preserve">Small Network Controls </t>
  </si>
  <si>
    <r>
      <t>ENERGY STAR</t>
    </r>
    <r>
      <rPr>
        <b/>
        <u/>
        <vertAlign val="superscript"/>
        <sz val="20"/>
        <color rgb="FF0060AF"/>
        <rFont val="Arial"/>
        <family val="2"/>
        <scheme val="minor"/>
      </rPr>
      <t>®</t>
    </r>
    <r>
      <rPr>
        <b/>
        <u/>
        <sz val="28"/>
        <color rgb="FF0060AF"/>
        <rFont val="Arial"/>
        <family val="2"/>
        <scheme val="minor"/>
      </rPr>
      <t xml:space="preserve"> Monitors</t>
    </r>
  </si>
  <si>
    <r>
      <t>ENERGY STAR</t>
    </r>
    <r>
      <rPr>
        <b/>
        <u/>
        <vertAlign val="superscript"/>
        <sz val="28"/>
        <color rgb="FF0060AF"/>
        <rFont val="Arial"/>
        <family val="2"/>
        <scheme val="minor"/>
      </rPr>
      <t>®</t>
    </r>
    <r>
      <rPr>
        <b/>
        <u/>
        <sz val="28"/>
        <color rgb="FF0060AF"/>
        <rFont val="Arial"/>
        <family val="2"/>
        <scheme val="minor"/>
      </rPr>
      <t xml:space="preserve"> Computers</t>
    </r>
  </si>
  <si>
    <r>
      <t>ENERGY STAR</t>
    </r>
    <r>
      <rPr>
        <b/>
        <u/>
        <vertAlign val="superscript"/>
        <sz val="28"/>
        <color rgb="FF0060AF"/>
        <rFont val="Arial"/>
        <family val="2"/>
        <scheme val="minor"/>
      </rPr>
      <t>®</t>
    </r>
    <r>
      <rPr>
        <b/>
        <u/>
        <sz val="28"/>
        <color rgb="FF0060AF"/>
        <rFont val="Arial"/>
        <family val="2"/>
        <scheme val="minor"/>
      </rPr>
      <t xml:space="preserve"> Imaging Equipment</t>
    </r>
  </si>
  <si>
    <t>Version:</t>
  </si>
  <si>
    <t>Last Updated:</t>
  </si>
  <si>
    <t>Savings</t>
  </si>
  <si>
    <t>Incentive</t>
  </si>
  <si>
    <t>Project Name</t>
  </si>
  <si>
    <t>kW</t>
  </si>
  <si>
    <t>kWh</t>
  </si>
  <si>
    <t>Site Address</t>
  </si>
  <si>
    <t>Total</t>
  </si>
  <si>
    <t>Summary</t>
  </si>
  <si>
    <t>Summary of Equipment Cost, Calculator Savings, and Incentives</t>
  </si>
  <si>
    <t>Launch</t>
  </si>
  <si>
    <t>QC Updates &amp; Formatting</t>
  </si>
  <si>
    <t>Michael Stevenson</t>
  </si>
  <si>
    <t>Number of EnergyStar Monitors Installed*</t>
  </si>
  <si>
    <t>Instructions: Enter the project information in the yellow cells below. Do not enter data in grayed-out cells. See Instructions Worksheet for more information. See Methodology tab for eligibility criteria.</t>
  </si>
  <si>
    <t xml:space="preserve">***This calculator is used for estimating savings and incentives from the installation of consumer electronics measures. The measure inputs used in this calculator, by an applicant, will be reviewed by the Program in order to determine the final incentive amount. The Program reserves the right to inspect any and all measures prior to any incentive payment.  
</t>
  </si>
  <si>
    <t>Calculator for Consumer Electronics Measures</t>
  </si>
  <si>
    <t>Phase V Launch</t>
  </si>
  <si>
    <t>Incentive updates, added Smart Power Strips</t>
  </si>
  <si>
    <t>Meredith Woy</t>
  </si>
  <si>
    <r>
      <t>Calculates energy savings when a new monitor meeting ENERGY STAR</t>
    </r>
    <r>
      <rPr>
        <sz val="11"/>
        <rFont val="Calibri"/>
        <family val="2"/>
      </rPr>
      <t>®</t>
    </r>
    <r>
      <rPr>
        <sz val="11"/>
        <rFont val="Arial"/>
        <family val="2"/>
        <scheme val="major"/>
      </rPr>
      <t xml:space="preserve"> v6.1 criteria is installed.</t>
    </r>
  </si>
  <si>
    <t>Calculates energy savings when a new computer meeting ENERGY STAR v6.1 criteria is installed.</t>
  </si>
  <si>
    <t>Calculates energy savings when an ENERGY STAR qualified UPS (less than 12 kW) replaces a non-ENERGY STAR qualified UPS. See Methodology tab for details.</t>
  </si>
  <si>
    <t>Smart Power Strip</t>
  </si>
  <si>
    <t>Calculates energy savings when a Current-Sensing Master/Controlled Advanced Power Strip (APS) replaces a standard power strip.</t>
  </si>
  <si>
    <t>per kVA</t>
  </si>
  <si>
    <t>Per Unit</t>
  </si>
  <si>
    <t>The savings for this measure are derived from Mid-Atlantic TRM V10, under the measure Energy Star Office equipment</t>
  </si>
  <si>
    <t>Computer (Desktop)</t>
  </si>
  <si>
    <t>Computer (Laptop)</t>
  </si>
  <si>
    <t>Copier, 1-5 images per min</t>
  </si>
  <si>
    <t>Calculates energy savings when new imaging equipment such as printers, copiers, fax machines, and multi-function machines meeting ENERGY STAR criteria are installed.</t>
  </si>
  <si>
    <t>The savings for this measure are derived from the 2021 Pennsylvania TRM, under the measure Energy Star Office equipment</t>
  </si>
  <si>
    <t>The deemed savings reported in this measure are derived from the 2021 Pennsylvania TRM, under the Office Equipment - Network Power Management Enabling.</t>
  </si>
  <si>
    <t>•	The software should have wake-on-LAN capability to allow networked workstations to be remotely wakened from or placed into any power-saving mode and to remotely boot or shut down ACPI-compliant workstations.
•	The software should have the capability to give the IT administrator easily-accessible central control over the power management settings of networked workstations that optionally overrides settings made by users.
•	The software should be capable of applying specific power management policies to network groups, utilizing existing network grouping capabilities.
•	The software should be compatible with multiple operating systems and hardware configurations on the same network.
•	The software should have the capability to monitor workstation keyboard, mouse, CPU and disk activity in determining workstation idleness.</t>
  </si>
  <si>
    <t>Per PC Controlled</t>
  </si>
  <si>
    <t>Small Network, Desktop Computer with Monitor</t>
  </si>
  <si>
    <t>Small Network, Laptop Computer with Monitor</t>
  </si>
  <si>
    <t>The savings for this measure are derived from California Municipal Utilities Association TRM (2017), under the measure Energy Star Uninterrupted Power Supply.</t>
  </si>
  <si>
    <t>The savings for this measure are derived from the Mid-Atlantic TRM V10, under the measure Tier 1 Advanced Power Strip</t>
  </si>
  <si>
    <t>Includes the installation of a Current-Sensing Master/Controlled Advanced Power Strip (APS) in place of a standard "power strip", a device used to expand a single wall outlet into multiple outlets.</t>
  </si>
  <si>
    <t>The savings are calculated in a Time-of-Sale scenario.</t>
  </si>
  <si>
    <t>This protocol estimates savings for installing an advanced power strip compared to a standard power strip. The measurement of energy and demand savings is based on a deemed savings value multiplied by the quantity of the measure.</t>
  </si>
  <si>
    <t>Number of EnergyStar Desktop Computers Installed*</t>
  </si>
  <si>
    <t>Number of EnergyStar Laptop Computers Installed*</t>
  </si>
  <si>
    <t>Number of PC Workstations, Desktop with Monitor*</t>
  </si>
  <si>
    <t>Number of PC Workstations, Laptop with Monitor*</t>
  </si>
  <si>
    <t>Number of Smart Power Strips Installed*</t>
  </si>
  <si>
    <t>CopierList</t>
  </si>
  <si>
    <t>PrinterList</t>
  </si>
  <si>
    <t>MultifunctionList</t>
  </si>
  <si>
    <t>Total Equipment Cost ($)*</t>
  </si>
  <si>
    <t>Uncapped Incentive ($)</t>
  </si>
  <si>
    <t>Total Project Cost</t>
  </si>
  <si>
    <t>Demand Savings (kW)</t>
  </si>
  <si>
    <t>Total Incentive</t>
  </si>
  <si>
    <t>Equipment Cost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</si>
</sst>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6" formatCode="&quot;$&quot;#,##0_);[Red]\(&quot;$&quot;#,##0\)"/>
    <numFmt numFmtId="44" formatCode="_(&quot;$&quot;* #,##0.00_);_(&quot;$&quot;* \(#,##0.00\);_(&quot;$&quot;* &quot;-&quot;??_);_(@_)"/>
    <numFmt numFmtId="43" formatCode="_(* #,##0.00_);_(* \(#,##0.00\);_(* &quot;-&quot;??_);_(@_)"/>
    <numFmt numFmtId="164" formatCode="&quot;$&quot;#,##0.00"/>
    <numFmt numFmtId="165" formatCode="0.0"/>
    <numFmt numFmtId="166" formatCode="#,##0.0000"/>
    <numFmt numFmtId="167" formatCode="0.000"/>
    <numFmt numFmtId="168" formatCode="&quot;$&quot;#,##0"/>
    <numFmt numFmtId="169" formatCode="_(* #,##0.00_);_(* \(#,##0.00\);_(* \-??_);_(@_)"/>
    <numFmt numFmtId="170" formatCode="_(\$* #,##0.00_);_(\$* \(#,##0.00\);_(\$* \-??_);_(@_)"/>
    <numFmt numFmtId="171" formatCode="0.0000000000"/>
    <numFmt numFmtId="172" formatCode="m\-d\-yy"/>
    <numFmt numFmtId="173" formatCode="_(* #,##0.0_);_(* \(#,##0.00\);_(* &quot;-&quot;??_);_(@_)"/>
    <numFmt numFmtId="174" formatCode="General_)"/>
    <numFmt numFmtId="175" formatCode="&quot;fl&quot;#,##0_);\(&quot;fl&quot;#,##0\)"/>
    <numFmt numFmtId="176" formatCode="&quot;fl&quot;#,##0_);[Red]\(&quot;fl&quot;#,##0\)"/>
    <numFmt numFmtId="177" formatCode="_-* #,##0_-;\-* #,##0_-;_-* &quot;-&quot;_-;_-@_-"/>
    <numFmt numFmtId="178" formatCode="_-* #,##0.0_-;\-* #,##0.0_-;_-* &quot;-&quot;??_-;_-@_-"/>
    <numFmt numFmtId="179" formatCode="#,##0.00&quot; $&quot;;\-#,##0.00&quot; $&quot;"/>
    <numFmt numFmtId="180" formatCode="0.00_)"/>
    <numFmt numFmtId="181" formatCode="dd"/>
    <numFmt numFmtId="182" formatCode="_(&quot;$&quot;* #,##0.00000_);_(&quot;$&quot;* \(#,##0.00000\);_(&quot;$&quot;* &quot;-&quot;??_);_(@_)"/>
    <numFmt numFmtId="183" formatCode="_(&quot;$&quot;* #,##0.0000_);_(&quot;$&quot;* \(#,##0.0000\);_(&quot;$&quot;* &quot;-&quot;??_);_(@_)"/>
    <numFmt numFmtId="184" formatCode="0.0000"/>
    <numFmt numFmtId="185" formatCode="#,##0.0"/>
  </numFmts>
  <fonts count="88">
    <font>
      <sz val="11"/>
      <color theme="1"/>
      <name val="Arial"/>
      <family val="2"/>
      <scheme val="minor"/>
    </font>
    <font>
      <sz val="11"/>
      <color theme="1"/>
      <name val="Arial"/>
      <family val="2"/>
      <scheme val="minor"/>
    </font>
    <font>
      <b/>
      <sz val="18"/>
      <color theme="3"/>
      <name val="Arial"/>
      <family val="2"/>
      <scheme val="maj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65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Arial"/>
      <family val="2"/>
    </font>
    <font>
      <u/>
      <sz val="16"/>
      <color theme="5"/>
      <name val="Arial"/>
      <family val="2"/>
    </font>
    <font>
      <sz val="11"/>
      <color theme="5"/>
      <name val="Arial"/>
      <family val="2"/>
      <scheme val="minor"/>
    </font>
    <font>
      <b/>
      <u/>
      <sz val="27"/>
      <color theme="5"/>
      <name val="Arial"/>
      <family val="2"/>
      <scheme val="minor"/>
    </font>
    <font>
      <sz val="10"/>
      <color rgb="FF000000"/>
      <name val="Times New Roman"/>
      <family val="1"/>
    </font>
    <font>
      <b/>
      <sz val="12"/>
      <name val="Arial"/>
      <family val="2"/>
    </font>
    <font>
      <sz val="12"/>
      <name val="Arial"/>
      <family val="2"/>
    </font>
    <font>
      <b/>
      <sz val="10"/>
      <name val="Arial"/>
      <family val="2"/>
    </font>
    <font>
      <sz val="10"/>
      <name val="Mangal"/>
      <family val="2"/>
    </font>
    <font>
      <u/>
      <sz val="8"/>
      <color indexed="12"/>
      <name val="Arial"/>
      <family val="2"/>
      <charset val="1"/>
    </font>
    <font>
      <u/>
      <sz val="8.5"/>
      <color indexed="12"/>
      <name val="Arial"/>
      <family val="2"/>
      <charset val="1"/>
    </font>
    <font>
      <u/>
      <sz val="10"/>
      <color indexed="12"/>
      <name val="Arial"/>
      <family val="2"/>
    </font>
    <font>
      <sz val="7"/>
      <name val="Small Fonts"/>
      <family val="2"/>
      <charset val="1"/>
    </font>
    <font>
      <sz val="11"/>
      <color indexed="8"/>
      <name val="Calibri"/>
      <family val="2"/>
      <charset val="1"/>
    </font>
    <font>
      <sz val="10"/>
      <name val="Arial"/>
      <family val="2"/>
      <charset val="1"/>
    </font>
    <font>
      <sz val="8"/>
      <name val="Arial"/>
      <family val="2"/>
    </font>
    <font>
      <sz val="10"/>
      <name val="Geneva"/>
    </font>
    <font>
      <sz val="9"/>
      <name val="Times New Roman"/>
      <family val="1"/>
    </font>
    <font>
      <sz val="10"/>
      <name val="Courier"/>
      <family val="3"/>
    </font>
    <font>
      <b/>
      <sz val="24"/>
      <color indexed="8"/>
      <name val="Arial"/>
      <family val="2"/>
    </font>
    <font>
      <sz val="11"/>
      <name val="??"/>
      <family val="3"/>
      <charset val="129"/>
    </font>
    <font>
      <sz val="10"/>
      <color indexed="8"/>
      <name val="Arial"/>
      <family val="2"/>
    </font>
    <font>
      <b/>
      <u/>
      <sz val="11"/>
      <color indexed="37"/>
      <name val="Arial"/>
      <family val="2"/>
    </font>
    <font>
      <sz val="10"/>
      <color indexed="12"/>
      <name val="Arial"/>
      <family val="2"/>
    </font>
    <font>
      <b/>
      <i/>
      <sz val="16"/>
      <name val="Helv"/>
    </font>
    <font>
      <sz val="10"/>
      <color indexed="8"/>
      <name val="MS Sans Serif"/>
      <family val="2"/>
    </font>
    <font>
      <sz val="10"/>
      <name val="Helv"/>
    </font>
    <font>
      <b/>
      <sz val="8"/>
      <name val="Arial"/>
      <family val="2"/>
    </font>
    <font>
      <i/>
      <sz val="8"/>
      <name val="Arial"/>
      <family val="2"/>
    </font>
    <font>
      <sz val="8"/>
      <color indexed="12"/>
      <name val="Arial"/>
      <family val="2"/>
    </font>
    <font>
      <b/>
      <sz val="14"/>
      <color rgb="FFFA9500"/>
      <name val="Arial"/>
      <family val="2"/>
    </font>
    <font>
      <b/>
      <sz val="11"/>
      <color rgb="FF3083BD"/>
      <name val="Arial"/>
      <family val="2"/>
    </font>
    <font>
      <sz val="11"/>
      <color theme="1"/>
      <name val="Arial"/>
      <family val="2"/>
      <scheme val="major"/>
    </font>
    <font>
      <b/>
      <sz val="22"/>
      <color rgb="FF0060AF"/>
      <name val="Arial"/>
      <family val="2"/>
      <scheme val="major"/>
    </font>
    <font>
      <sz val="11"/>
      <color rgb="FFFF0000"/>
      <name val="Arial"/>
      <family val="2"/>
      <scheme val="major"/>
    </font>
    <font>
      <sz val="11"/>
      <name val="Arial"/>
      <family val="2"/>
      <scheme val="major"/>
    </font>
    <font>
      <u/>
      <sz val="16"/>
      <color theme="5"/>
      <name val="Arial"/>
      <family val="2"/>
      <scheme val="major"/>
    </font>
    <font>
      <sz val="10"/>
      <color theme="6" tint="-0.249977111117893"/>
      <name val="Arial"/>
      <family val="2"/>
      <scheme val="major"/>
    </font>
    <font>
      <b/>
      <sz val="11"/>
      <color theme="1"/>
      <name val="Arial"/>
      <family val="2"/>
      <scheme val="major"/>
    </font>
    <font>
      <b/>
      <sz val="11"/>
      <color rgb="FF0070C0"/>
      <name val="Arial"/>
      <family val="2"/>
      <scheme val="major"/>
    </font>
    <font>
      <b/>
      <sz val="11"/>
      <color rgb="FF3083BD"/>
      <name val="Arial"/>
      <family val="2"/>
      <scheme val="major"/>
    </font>
    <font>
      <b/>
      <u/>
      <sz val="28"/>
      <color rgb="FF0060AF"/>
      <name val="Arial"/>
      <family val="2"/>
      <scheme val="minor"/>
    </font>
    <font>
      <sz val="11"/>
      <color rgb="FF0060AF"/>
      <name val="Arial"/>
      <family val="2"/>
      <scheme val="minor"/>
    </font>
    <font>
      <sz val="11"/>
      <name val="Arial"/>
      <family val="2"/>
      <scheme val="minor"/>
    </font>
    <font>
      <b/>
      <u/>
      <vertAlign val="superscript"/>
      <sz val="20"/>
      <color rgb="FF0060AF"/>
      <name val="Arial"/>
      <family val="2"/>
      <scheme val="minor"/>
    </font>
    <font>
      <b/>
      <u/>
      <vertAlign val="superscript"/>
      <sz val="28"/>
      <color rgb="FF0060AF"/>
      <name val="Arial"/>
      <family val="2"/>
      <scheme val="minor"/>
    </font>
    <font>
      <sz val="9"/>
      <color theme="1"/>
      <name val="Arial"/>
      <family val="2"/>
      <scheme val="minor"/>
    </font>
    <font>
      <b/>
      <sz val="9"/>
      <color theme="1"/>
      <name val="Arial"/>
      <family val="2"/>
      <scheme val="minor"/>
    </font>
    <font>
      <b/>
      <u/>
      <sz val="14"/>
      <color theme="1"/>
      <name val="Arial"/>
      <family val="2"/>
      <scheme val="minor"/>
    </font>
    <font>
      <sz val="11"/>
      <name val="Arial"/>
      <family val="2"/>
    </font>
    <font>
      <sz val="11"/>
      <name val="Calibri"/>
      <family val="2"/>
    </font>
  </fonts>
  <fills count="6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8" tint="0.79998168889431442"/>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0" tint="-0.249977111117893"/>
        <bgColor indexed="64"/>
      </patternFill>
    </fill>
    <fill>
      <patternFill patternType="solid">
        <fgColor indexed="22"/>
        <bgColor indexed="64"/>
      </patternFill>
    </fill>
    <fill>
      <patternFill patternType="solid">
        <fgColor indexed="44"/>
        <bgColor indexed="64"/>
      </patternFill>
    </fill>
    <fill>
      <patternFill patternType="solid">
        <fgColor indexed="26"/>
        <bgColor indexed="64"/>
      </patternFill>
    </fill>
    <fill>
      <patternFill patternType="solid">
        <fgColor indexed="43"/>
        <bgColor indexed="64"/>
      </patternFill>
    </fill>
    <fill>
      <patternFill patternType="solid">
        <fgColor rgb="FF0060AF"/>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theme="3" tint="0.79998168889431442"/>
        <bgColor indexed="64"/>
      </patternFill>
    </fill>
  </fills>
  <borders count="6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medium">
        <color indexed="64"/>
      </bottom>
      <diagonal/>
    </border>
    <border>
      <left style="double">
        <color indexed="64"/>
      </left>
      <right/>
      <top/>
      <bottom style="hair">
        <color indexed="64"/>
      </bottom>
      <diagonal/>
    </border>
    <border>
      <left/>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right/>
      <top style="thin">
        <color indexed="64"/>
      </top>
      <bottom style="double">
        <color indexed="64"/>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s>
  <cellStyleXfs count="250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0" fontId="1" fillId="0" borderId="0"/>
    <xf numFmtId="9" fontId="19" fillId="0" borderId="0" applyFont="0" applyFill="0" applyBorder="0" applyAlignment="0" applyProtection="0"/>
    <xf numFmtId="9" fontId="19" fillId="0" borderId="0" applyFont="0" applyFill="0" applyBorder="0" applyAlignment="0" applyProtection="0"/>
    <xf numFmtId="0" fontId="18" fillId="0" borderId="0"/>
    <xf numFmtId="0" fontId="20" fillId="34" borderId="0" applyNumberFormat="0" applyBorder="0" applyAlignment="0" applyProtection="0"/>
    <xf numFmtId="0" fontId="20" fillId="35" borderId="0" applyNumberFormat="0" applyBorder="0" applyAlignment="0" applyProtection="0"/>
    <xf numFmtId="0" fontId="20" fillId="36" borderId="0" applyNumberFormat="0" applyBorder="0" applyAlignment="0" applyProtection="0"/>
    <xf numFmtId="0" fontId="20" fillId="37" borderId="0" applyNumberFormat="0" applyBorder="0" applyAlignment="0" applyProtection="0"/>
    <xf numFmtId="0" fontId="20" fillId="38" borderId="0" applyNumberFormat="0" applyBorder="0" applyAlignment="0" applyProtection="0"/>
    <xf numFmtId="0" fontId="20" fillId="39"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2" borderId="0" applyNumberFormat="0" applyBorder="0" applyAlignment="0" applyProtection="0"/>
    <xf numFmtId="0" fontId="20" fillId="37" borderId="0" applyNumberFormat="0" applyBorder="0" applyAlignment="0" applyProtection="0"/>
    <xf numFmtId="0" fontId="20" fillId="40" borderId="0" applyNumberFormat="0" applyBorder="0" applyAlignment="0" applyProtection="0"/>
    <xf numFmtId="0" fontId="20" fillId="43" borderId="0" applyNumberFormat="0" applyBorder="0" applyAlignment="0" applyProtection="0"/>
    <xf numFmtId="0" fontId="21" fillId="44" borderId="0" applyNumberFormat="0" applyBorder="0" applyAlignment="0" applyProtection="0"/>
    <xf numFmtId="0" fontId="21" fillId="41" borderId="0" applyNumberFormat="0" applyBorder="0" applyAlignment="0" applyProtection="0"/>
    <xf numFmtId="0" fontId="21" fillId="42" borderId="0" applyNumberFormat="0" applyBorder="0" applyAlignment="0" applyProtection="0"/>
    <xf numFmtId="0" fontId="21" fillId="45" borderId="0" applyNumberFormat="0" applyBorder="0" applyAlignment="0" applyProtection="0"/>
    <xf numFmtId="0" fontId="21" fillId="46" borderId="0" applyNumberFormat="0" applyBorder="0" applyAlignment="0" applyProtection="0"/>
    <xf numFmtId="0" fontId="21" fillId="47" borderId="0" applyNumberFormat="0" applyBorder="0" applyAlignment="0" applyProtection="0"/>
    <xf numFmtId="0" fontId="21" fillId="48" borderId="0" applyNumberFormat="0" applyBorder="0" applyAlignment="0" applyProtection="0"/>
    <xf numFmtId="0" fontId="21" fillId="49" borderId="0" applyNumberFormat="0" applyBorder="0" applyAlignment="0" applyProtection="0"/>
    <xf numFmtId="0" fontId="21" fillId="50" borderId="0" applyNumberFormat="0" applyBorder="0" applyAlignment="0" applyProtection="0"/>
    <xf numFmtId="0" fontId="21" fillId="45" borderId="0" applyNumberFormat="0" applyBorder="0" applyAlignment="0" applyProtection="0"/>
    <xf numFmtId="0" fontId="21" fillId="46" borderId="0" applyNumberFormat="0" applyBorder="0" applyAlignment="0" applyProtection="0"/>
    <xf numFmtId="0" fontId="21" fillId="51" borderId="0" applyNumberFormat="0" applyBorder="0" applyAlignment="0" applyProtection="0"/>
    <xf numFmtId="0" fontId="22" fillId="35" borderId="0" applyNumberFormat="0" applyBorder="0" applyAlignment="0" applyProtection="0"/>
    <xf numFmtId="0" fontId="23" fillId="52" borderId="10" applyNumberFormat="0" applyAlignment="0" applyProtection="0"/>
    <xf numFmtId="0" fontId="24" fillId="53" borderId="11" applyNumberFormat="0" applyAlignment="0" applyProtection="0"/>
    <xf numFmtId="44" fontId="18" fillId="0" borderId="0" applyFont="0" applyFill="0" applyBorder="0" applyAlignment="0" applyProtection="0"/>
    <xf numFmtId="44" fontId="20" fillId="0" borderId="0" applyFont="0" applyFill="0" applyBorder="0" applyAlignment="0" applyProtection="0"/>
    <xf numFmtId="0" fontId="25" fillId="0" borderId="0" applyNumberFormat="0" applyFill="0" applyBorder="0" applyAlignment="0" applyProtection="0"/>
    <xf numFmtId="0" fontId="26" fillId="36" borderId="0" applyNumberFormat="0" applyBorder="0" applyAlignment="0" applyProtection="0"/>
    <xf numFmtId="0" fontId="27" fillId="0" borderId="12" applyNumberFormat="0" applyFill="0" applyAlignment="0" applyProtection="0"/>
    <xf numFmtId="0" fontId="28" fillId="0" borderId="13" applyNumberFormat="0" applyFill="0" applyAlignment="0" applyProtection="0"/>
    <xf numFmtId="0" fontId="29" fillId="0" borderId="14" applyNumberFormat="0" applyFill="0" applyAlignment="0" applyProtection="0"/>
    <xf numFmtId="0" fontId="29" fillId="0" borderId="0" applyNumberFormat="0" applyFill="0" applyBorder="0" applyAlignment="0" applyProtection="0"/>
    <xf numFmtId="0" fontId="30" fillId="39" borderId="10" applyNumberFormat="0" applyAlignment="0" applyProtection="0"/>
    <xf numFmtId="0" fontId="31" fillId="0" borderId="15" applyNumberFormat="0" applyFill="0" applyAlignment="0" applyProtection="0"/>
    <xf numFmtId="0" fontId="32" fillId="54"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55" borderId="16" applyNumberFormat="0" applyFont="0" applyAlignment="0" applyProtection="0"/>
    <xf numFmtId="0" fontId="33" fillId="52" borderId="17" applyNumberFormat="0" applyAlignment="0" applyProtection="0"/>
    <xf numFmtId="9" fontId="18" fillId="0" borderId="0" applyFont="0" applyFill="0" applyBorder="0" applyAlignment="0" applyProtection="0"/>
    <xf numFmtId="0" fontId="34" fillId="0" borderId="0" applyNumberFormat="0" applyFill="0" applyBorder="0" applyAlignment="0" applyProtection="0"/>
    <xf numFmtId="0" fontId="35" fillId="0" borderId="18" applyNumberFormat="0" applyFill="0" applyAlignment="0" applyProtection="0"/>
    <xf numFmtId="0" fontId="36" fillId="0" borderId="0" applyNumberForma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8" fillId="0" borderId="0"/>
    <xf numFmtId="0" fontId="41" fillId="0" borderId="0"/>
    <xf numFmtId="0" fontId="1" fillId="0" borderId="0"/>
    <xf numFmtId="0" fontId="20" fillId="0" borderId="0"/>
    <xf numFmtId="169" fontId="20" fillId="0" borderId="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9" fontId="45" fillId="0" borderId="0" applyFill="0" applyBorder="0" applyAlignment="0" applyProtection="0"/>
    <xf numFmtId="169" fontId="45" fillId="0" borderId="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9" fontId="45" fillId="0" borderId="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9" fontId="45" fillId="0" borderId="0" applyFill="0" applyBorder="0" applyAlignment="0" applyProtection="0"/>
    <xf numFmtId="43" fontId="18" fillId="0" borderId="0" applyFont="0" applyFill="0" applyBorder="0" applyAlignment="0" applyProtection="0"/>
    <xf numFmtId="169" fontId="45" fillId="0" borderId="0" applyFill="0" applyBorder="0" applyAlignment="0" applyProtection="0"/>
    <xf numFmtId="169" fontId="45" fillId="0" borderId="0" applyFill="0" applyBorder="0" applyAlignment="0" applyProtection="0"/>
    <xf numFmtId="169" fontId="45" fillId="0" borderId="0" applyFill="0" applyBorder="0" applyAlignment="0" applyProtection="0"/>
    <xf numFmtId="169" fontId="45" fillId="0" borderId="0" applyFill="0" applyBorder="0" applyAlignment="0" applyProtection="0"/>
    <xf numFmtId="169" fontId="45" fillId="0" borderId="0" applyFill="0" applyBorder="0" applyAlignment="0" applyProtection="0"/>
    <xf numFmtId="169" fontId="45" fillId="0" borderId="0" applyFill="0" applyBorder="0" applyAlignment="0" applyProtection="0"/>
    <xf numFmtId="169" fontId="45" fillId="0" borderId="0" applyFill="0" applyBorder="0" applyAlignment="0" applyProtection="0"/>
    <xf numFmtId="169" fontId="45"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45" fillId="0" borderId="0" applyFill="0" applyBorder="0" applyAlignment="0" applyProtection="0"/>
    <xf numFmtId="169" fontId="45" fillId="0" borderId="0" applyFill="0" applyBorder="0" applyAlignment="0" applyProtection="0"/>
    <xf numFmtId="169" fontId="45" fillId="0" borderId="0" applyFill="0" applyBorder="0" applyAlignment="0" applyProtection="0"/>
    <xf numFmtId="169" fontId="45" fillId="0" borderId="0" applyFill="0" applyBorder="0" applyAlignment="0" applyProtection="0"/>
    <xf numFmtId="169" fontId="45" fillId="0" borderId="0" applyFill="0" applyBorder="0" applyAlignment="0" applyProtection="0"/>
    <xf numFmtId="169" fontId="45" fillId="0" borderId="0" applyFill="0" applyBorder="0" applyAlignment="0" applyProtection="0"/>
    <xf numFmtId="169" fontId="45" fillId="0" borderId="0" applyFill="0" applyBorder="0" applyAlignment="0" applyProtection="0"/>
    <xf numFmtId="169" fontId="45" fillId="0" borderId="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169" fontId="45" fillId="0" borderId="0" applyFill="0" applyBorder="0" applyAlignment="0" applyProtection="0"/>
    <xf numFmtId="169" fontId="45" fillId="0" borderId="0" applyFill="0" applyBorder="0" applyAlignment="0" applyProtection="0"/>
    <xf numFmtId="169" fontId="45" fillId="0" borderId="0" applyFill="0" applyBorder="0" applyAlignment="0" applyProtection="0"/>
    <xf numFmtId="169" fontId="45" fillId="0" borderId="0" applyFill="0" applyBorder="0" applyAlignment="0" applyProtection="0"/>
    <xf numFmtId="43" fontId="20" fillId="0" borderId="0" applyFont="0" applyFill="0" applyBorder="0" applyAlignment="0" applyProtection="0"/>
    <xf numFmtId="169" fontId="45" fillId="0" borderId="0" applyFill="0" applyBorder="0" applyAlignment="0" applyProtection="0"/>
    <xf numFmtId="169" fontId="45" fillId="0" borderId="0" applyFill="0" applyBorder="0" applyAlignment="0" applyProtection="0"/>
    <xf numFmtId="169" fontId="45" fillId="0" borderId="0" applyFill="0" applyBorder="0" applyAlignment="0" applyProtection="0"/>
    <xf numFmtId="170" fontId="45" fillId="0" borderId="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20" fillId="0" borderId="0" applyFont="0" applyFill="0" applyBorder="0" applyAlignment="0" applyProtection="0"/>
    <xf numFmtId="170" fontId="45" fillId="0" borderId="0" applyFill="0" applyBorder="0" applyAlignment="0" applyProtection="0"/>
    <xf numFmtId="44" fontId="18" fillId="0" borderId="0" applyFont="0" applyFill="0" applyBorder="0" applyAlignment="0" applyProtection="0"/>
    <xf numFmtId="44" fontId="20" fillId="0" borderId="0" applyFont="0" applyFill="0" applyBorder="0" applyAlignment="0" applyProtection="0"/>
    <xf numFmtId="170" fontId="45" fillId="0" borderId="0" applyFill="0" applyBorder="0" applyAlignment="0" applyProtection="0"/>
    <xf numFmtId="44" fontId="2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alignment vertical="top"/>
      <protection locked="0"/>
    </xf>
    <xf numFmtId="37" fontId="49" fillId="0" borderId="0"/>
    <xf numFmtId="0" fontId="50" fillId="0" borderId="0"/>
    <xf numFmtId="0" fontId="51" fillId="0" borderId="0"/>
    <xf numFmtId="0" fontId="51" fillId="0" borderId="0"/>
    <xf numFmtId="0" fontId="51" fillId="0" borderId="0"/>
    <xf numFmtId="0" fontId="51" fillId="0" borderId="0"/>
    <xf numFmtId="0" fontId="51" fillId="0" borderId="0"/>
    <xf numFmtId="0" fontId="1" fillId="0" borderId="0"/>
    <xf numFmtId="0" fontId="1" fillId="0" borderId="0"/>
    <xf numFmtId="0" fontId="5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1" fillId="0" borderId="0"/>
    <xf numFmtId="0" fontId="51" fillId="0" borderId="0"/>
    <xf numFmtId="0" fontId="50" fillId="0" borderId="0"/>
    <xf numFmtId="0" fontId="50" fillId="0" borderId="0"/>
    <xf numFmtId="0" fontId="50" fillId="0" borderId="0"/>
    <xf numFmtId="0" fontId="50" fillId="0" borderId="0"/>
    <xf numFmtId="0" fontId="50" fillId="0" borderId="0"/>
    <xf numFmtId="0" fontId="50"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45" fillId="0" borderId="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9" fontId="45" fillId="0" borderId="0" applyFill="0" applyBorder="0" applyAlignment="0" applyProtection="0"/>
    <xf numFmtId="9" fontId="45" fillId="0" borderId="0" applyFill="0" applyBorder="0" applyAlignment="0" applyProtection="0"/>
    <xf numFmtId="9" fontId="45" fillId="0" borderId="0" applyFill="0" applyBorder="0" applyAlignment="0" applyProtection="0"/>
    <xf numFmtId="9" fontId="45" fillId="0" borderId="0" applyFill="0" applyBorder="0" applyAlignment="0" applyProtection="0"/>
    <xf numFmtId="9" fontId="45" fillId="0" borderId="0" applyFill="0" applyBorder="0" applyAlignment="0" applyProtection="0"/>
    <xf numFmtId="9" fontId="45" fillId="0" borderId="0" applyFill="0" applyBorder="0" applyAlignment="0" applyProtection="0"/>
    <xf numFmtId="9" fontId="45" fillId="0" borderId="0" applyFill="0" applyBorder="0" applyAlignment="0" applyProtection="0"/>
    <xf numFmtId="9" fontId="45" fillId="0" borderId="0" applyFill="0" applyBorder="0" applyAlignment="0" applyProtection="0"/>
    <xf numFmtId="9" fontId="45" fillId="0" borderId="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45" fillId="0" borderId="0" applyFill="0" applyBorder="0" applyAlignment="0" applyProtection="0"/>
    <xf numFmtId="9" fontId="45" fillId="0" borderId="0" applyFill="0" applyBorder="0" applyAlignment="0" applyProtection="0"/>
    <xf numFmtId="9" fontId="45" fillId="0" borderId="0" applyFill="0" applyBorder="0" applyAlignment="0" applyProtection="0"/>
    <xf numFmtId="9" fontId="45" fillId="0" borderId="0" applyFill="0" applyBorder="0" applyAlignment="0" applyProtection="0"/>
    <xf numFmtId="9" fontId="45" fillId="0" borderId="0" applyFill="0" applyBorder="0" applyAlignment="0" applyProtection="0"/>
    <xf numFmtId="9" fontId="45" fillId="0" borderId="0" applyFill="0" applyBorder="0" applyAlignment="0" applyProtection="0"/>
    <xf numFmtId="9" fontId="45" fillId="0" borderId="0" applyFill="0" applyBorder="0" applyAlignment="0" applyProtection="0"/>
    <xf numFmtId="9" fontId="45" fillId="0" borderId="0" applyFill="0" applyBorder="0" applyAlignment="0" applyProtection="0"/>
    <xf numFmtId="9" fontId="45" fillId="0" borderId="0" applyFill="0" applyBorder="0" applyAlignment="0" applyProtection="0"/>
    <xf numFmtId="9" fontId="45" fillId="0" borderId="0" applyFill="0" applyBorder="0" applyAlignment="0" applyProtection="0"/>
    <xf numFmtId="9" fontId="45" fillId="0" borderId="0" applyFill="0" applyBorder="0" applyAlignment="0" applyProtection="0"/>
    <xf numFmtId="9" fontId="45" fillId="0" borderId="0" applyFill="0" applyBorder="0" applyAlignment="0" applyProtection="0"/>
    <xf numFmtId="9" fontId="45" fillId="0" borderId="0" applyFill="0" applyBorder="0" applyAlignment="0" applyProtection="0"/>
    <xf numFmtId="9" fontId="45" fillId="0" borderId="0" applyFill="0" applyBorder="0" applyAlignment="0" applyProtection="0"/>
    <xf numFmtId="9" fontId="45" fillId="0" borderId="0" applyFill="0" applyBorder="0" applyAlignment="0" applyProtection="0"/>
    <xf numFmtId="9" fontId="18" fillId="0" borderId="0" applyFon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5" fontId="52" fillId="0" borderId="0" applyFont="0" applyFill="0" applyBorder="0" applyAlignment="0" applyProtection="0">
      <alignment horizontal="right"/>
    </xf>
    <xf numFmtId="2" fontId="52" fillId="0" borderId="0" applyFont="0" applyFill="0" applyBorder="0" applyAlignment="0" applyProtection="0">
      <alignment horizontal="right"/>
    </xf>
    <xf numFmtId="0" fontId="1" fillId="34" borderId="0" applyNumberFormat="0" applyBorder="0" applyAlignment="0" applyProtection="0"/>
    <xf numFmtId="0" fontId="20" fillId="34"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0" fillId="35"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20" fillId="36"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20" fillId="37" borderId="0" applyNumberFormat="0" applyBorder="0" applyAlignment="0" applyProtection="0"/>
    <xf numFmtId="0" fontId="1" fillId="37" borderId="0" applyNumberFormat="0" applyBorder="0" applyAlignment="0" applyProtection="0"/>
    <xf numFmtId="0" fontId="1" fillId="42" borderId="0" applyNumberFormat="0" applyBorder="0" applyAlignment="0" applyProtection="0"/>
    <xf numFmtId="0" fontId="20" fillId="42" borderId="0" applyNumberFormat="0" applyBorder="0" applyAlignment="0" applyProtection="0"/>
    <xf numFmtId="0" fontId="1" fillId="42" borderId="0" applyNumberFormat="0" applyBorder="0" applyAlignment="0" applyProtection="0"/>
    <xf numFmtId="0" fontId="17" fillId="42" borderId="0" applyNumberFormat="0" applyBorder="0" applyAlignment="0" applyProtection="0"/>
    <xf numFmtId="0" fontId="21" fillId="42" borderId="0" applyNumberFormat="0" applyBorder="0" applyAlignment="0" applyProtection="0"/>
    <xf numFmtId="0" fontId="17" fillId="42" borderId="0" applyNumberFormat="0" applyBorder="0" applyAlignment="0" applyProtection="0"/>
    <xf numFmtId="0" fontId="17" fillId="45" borderId="0" applyNumberFormat="0" applyBorder="0" applyAlignment="0" applyProtection="0"/>
    <xf numFmtId="0" fontId="21" fillId="45" borderId="0" applyNumberFormat="0" applyBorder="0" applyAlignment="0" applyProtection="0"/>
    <xf numFmtId="0" fontId="17" fillId="45" borderId="0" applyNumberFormat="0" applyBorder="0" applyAlignment="0" applyProtection="0"/>
    <xf numFmtId="0" fontId="17" fillId="47" borderId="0" applyNumberFormat="0" applyBorder="0" applyAlignment="0" applyProtection="0"/>
    <xf numFmtId="0" fontId="21" fillId="47" borderId="0" applyNumberFormat="0" applyBorder="0" applyAlignment="0" applyProtection="0"/>
    <xf numFmtId="0" fontId="17" fillId="47" borderId="0" applyNumberFormat="0" applyBorder="0" applyAlignment="0" applyProtection="0"/>
    <xf numFmtId="171" fontId="53" fillId="61" borderId="48">
      <alignment horizontal="center" vertical="center"/>
    </xf>
    <xf numFmtId="172" fontId="44" fillId="61" borderId="48">
      <alignment horizontal="center" vertical="center"/>
    </xf>
    <xf numFmtId="173" fontId="54" fillId="0" borderId="0" applyFill="0" applyBorder="0" applyAlignment="0"/>
    <xf numFmtId="174" fontId="54" fillId="0" borderId="0" applyFill="0" applyBorder="0" applyAlignment="0"/>
    <xf numFmtId="167" fontId="54" fillId="0" borderId="0" applyFill="0" applyBorder="0" applyAlignment="0"/>
    <xf numFmtId="175" fontId="54" fillId="0" borderId="0" applyFill="0" applyBorder="0" applyAlignment="0"/>
    <xf numFmtId="176" fontId="54" fillId="0" borderId="0" applyFill="0" applyBorder="0" applyAlignment="0"/>
    <xf numFmtId="173" fontId="54" fillId="0" borderId="0" applyFill="0" applyBorder="0" applyAlignment="0"/>
    <xf numFmtId="176" fontId="55" fillId="0" borderId="0" applyFill="0" applyBorder="0" applyAlignment="0"/>
    <xf numFmtId="174" fontId="54" fillId="0" borderId="0" applyFill="0" applyBorder="0" applyAlignment="0"/>
    <xf numFmtId="173" fontId="5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9" fontId="18" fillId="0" borderId="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3" fontId="18" fillId="0" borderId="0" applyFont="0" applyFill="0" applyBorder="0" applyAlignment="0" applyProtection="0"/>
    <xf numFmtId="3" fontId="52" fillId="0" borderId="0" applyFont="0" applyFill="0" applyBorder="0" applyAlignment="0" applyProtection="0">
      <alignment horizontal="right"/>
    </xf>
    <xf numFmtId="174" fontId="54"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56"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170" fontId="18" fillId="0" borderId="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170" fontId="18" fillId="0" borderId="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168" fontId="52" fillId="0" borderId="0"/>
    <xf numFmtId="6" fontId="57" fillId="0" borderId="0">
      <protection locked="0"/>
    </xf>
    <xf numFmtId="14" fontId="58" fillId="0" borderId="0" applyFill="0" applyBorder="0" applyAlignment="0"/>
    <xf numFmtId="177" fontId="18" fillId="0" borderId="49">
      <alignment vertical="center"/>
    </xf>
    <xf numFmtId="173" fontId="54" fillId="0" borderId="0" applyFill="0" applyBorder="0" applyAlignment="0"/>
    <xf numFmtId="174" fontId="54" fillId="0" borderId="0" applyFill="0" applyBorder="0" applyAlignment="0"/>
    <xf numFmtId="173" fontId="54" fillId="0" borderId="0" applyFill="0" applyBorder="0" applyAlignment="0"/>
    <xf numFmtId="176" fontId="55" fillId="0" borderId="0" applyFill="0" applyBorder="0" applyAlignment="0"/>
    <xf numFmtId="174" fontId="54" fillId="0" borderId="0" applyFill="0" applyBorder="0" applyAlignment="0"/>
    <xf numFmtId="178" fontId="18" fillId="0" borderId="0">
      <protection locked="0"/>
    </xf>
    <xf numFmtId="38" fontId="52" fillId="60" borderId="0" applyNumberFormat="0" applyBorder="0" applyAlignment="0" applyProtection="0"/>
    <xf numFmtId="38" fontId="52" fillId="60" borderId="0" applyNumberFormat="0" applyBorder="0" applyAlignment="0" applyProtection="0"/>
    <xf numFmtId="0" fontId="59" fillId="0" borderId="0" applyNumberFormat="0" applyFill="0" applyBorder="0" applyAlignment="0" applyProtection="0"/>
    <xf numFmtId="0" fontId="42" fillId="0" borderId="47" applyNumberFormat="0" applyAlignment="0" applyProtection="0">
      <alignment horizontal="left" vertical="center"/>
    </xf>
    <xf numFmtId="0" fontId="42" fillId="0" borderId="37">
      <alignment horizontal="left" vertical="center"/>
    </xf>
    <xf numFmtId="0" fontId="42" fillId="0" borderId="37">
      <alignment horizontal="left" vertical="center"/>
    </xf>
    <xf numFmtId="179" fontId="18" fillId="0" borderId="0">
      <protection locked="0"/>
    </xf>
    <xf numFmtId="179" fontId="18" fillId="0" borderId="0">
      <protection locked="0"/>
    </xf>
    <xf numFmtId="0" fontId="60" fillId="0" borderId="50" applyNumberFormat="0" applyFill="0" applyAlignment="0" applyProtection="0"/>
    <xf numFmtId="10" fontId="52" fillId="62" borderId="19" applyNumberFormat="0" applyBorder="0" applyAlignment="0" applyProtection="0"/>
    <xf numFmtId="10" fontId="52" fillId="62" borderId="19" applyNumberFormat="0" applyBorder="0" applyAlignment="0" applyProtection="0"/>
    <xf numFmtId="173" fontId="54" fillId="0" borderId="0" applyFill="0" applyBorder="0" applyAlignment="0"/>
    <xf numFmtId="174" fontId="54" fillId="0" borderId="0" applyFill="0" applyBorder="0" applyAlignment="0"/>
    <xf numFmtId="173" fontId="54" fillId="0" borderId="0" applyFill="0" applyBorder="0" applyAlignment="0"/>
    <xf numFmtId="176" fontId="55" fillId="0" borderId="0" applyFill="0" applyBorder="0" applyAlignment="0"/>
    <xf numFmtId="174" fontId="54" fillId="0" borderId="0" applyFill="0" applyBorder="0" applyAlignment="0"/>
    <xf numFmtId="180" fontId="6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18" fillId="0" borderId="0"/>
    <xf numFmtId="0" fontId="62" fillId="0" borderId="0"/>
    <xf numFmtId="0" fontId="18"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52" fillId="0" borderId="0"/>
    <xf numFmtId="0" fontId="52" fillId="0" borderId="0"/>
    <xf numFmtId="0" fontId="18" fillId="0" borderId="0"/>
    <xf numFmtId="0" fontId="62" fillId="0" borderId="0"/>
    <xf numFmtId="0" fontId="18" fillId="0" borderId="0" applyNumberFormat="0" applyFill="0" applyBorder="0" applyAlignment="0" applyProtection="0"/>
    <xf numFmtId="0" fontId="1" fillId="0" borderId="0"/>
    <xf numFmtId="0" fontId="63" fillId="0" borderId="0"/>
    <xf numFmtId="0" fontId="1" fillId="0" borderId="0"/>
    <xf numFmtId="0" fontId="18" fillId="0" borderId="0" applyNumberFormat="0" applyFill="0" applyBorder="0" applyAlignment="0" applyProtection="0"/>
    <xf numFmtId="0" fontId="18" fillId="0" borderId="0"/>
    <xf numFmtId="0" fontId="18" fillId="0" borderId="0"/>
    <xf numFmtId="0" fontId="18" fillId="0" borderId="0"/>
    <xf numFmtId="0" fontId="1" fillId="0" borderId="0"/>
    <xf numFmtId="0" fontId="1" fillId="0" borderId="0"/>
    <xf numFmtId="0" fontId="1" fillId="0" borderId="0"/>
    <xf numFmtId="10" fontId="52" fillId="62" borderId="19" applyNumberFormat="0" applyBorder="0" applyAlignment="0" applyProtection="0"/>
    <xf numFmtId="10" fontId="52" fillId="62" borderId="19" applyNumberFormat="0" applyBorder="0" applyAlignment="0" applyProtection="0"/>
    <xf numFmtId="0" fontId="42" fillId="0" borderId="37">
      <alignment horizontal="left" vertical="center"/>
    </xf>
    <xf numFmtId="0" fontId="42" fillId="0" borderId="37">
      <alignment horizontal="left" vertical="center"/>
    </xf>
    <xf numFmtId="0" fontId="18" fillId="0" borderId="0"/>
    <xf numFmtId="0" fontId="18" fillId="0" borderId="0"/>
    <xf numFmtId="0" fontId="18" fillId="0" borderId="0"/>
    <xf numFmtId="0" fontId="20" fillId="0" borderId="0"/>
    <xf numFmtId="0" fontId="1" fillId="0" borderId="0"/>
    <xf numFmtId="0" fontId="1" fillId="0" borderId="0"/>
    <xf numFmtId="0" fontId="1" fillId="0" borderId="0"/>
    <xf numFmtId="0" fontId="18" fillId="0" borderId="0"/>
    <xf numFmtId="0" fontId="1" fillId="0" borderId="0"/>
    <xf numFmtId="0" fontId="20" fillId="8" borderId="8" applyNumberFormat="0" applyFont="0" applyAlignment="0" applyProtection="0"/>
    <xf numFmtId="0" fontId="18" fillId="55" borderId="16" applyNumberFormat="0" applyFont="0" applyAlignment="0" applyProtection="0"/>
    <xf numFmtId="0" fontId="20" fillId="8" borderId="8" applyNumberFormat="0" applyFont="0" applyAlignment="0" applyProtection="0"/>
    <xf numFmtId="0" fontId="64" fillId="0" borderId="20" applyFill="0" applyProtection="0">
      <alignment horizontal="right" wrapText="1"/>
    </xf>
    <xf numFmtId="176" fontId="54" fillId="0" borderId="0" applyFont="0" applyFill="0" applyBorder="0" applyAlignment="0" applyProtection="0"/>
    <xf numFmtId="181" fontId="18" fillId="0" borderId="0" applyFont="0" applyFill="0" applyBorder="0" applyAlignment="0" applyProtection="0"/>
    <xf numFmtId="10"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56"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173" fontId="54" fillId="0" borderId="0" applyFill="0" applyBorder="0" applyAlignment="0"/>
    <xf numFmtId="174" fontId="54" fillId="0" borderId="0" applyFill="0" applyBorder="0" applyAlignment="0"/>
    <xf numFmtId="173" fontId="54" fillId="0" borderId="0" applyFill="0" applyBorder="0" applyAlignment="0"/>
    <xf numFmtId="176" fontId="55" fillId="0" borderId="0" applyFill="0" applyBorder="0" applyAlignment="0"/>
    <xf numFmtId="174" fontId="54" fillId="0" borderId="0" applyFill="0" applyBorder="0" applyAlignment="0"/>
    <xf numFmtId="0" fontId="65" fillId="0" borderId="0" applyFill="0" applyBorder="0" applyProtection="0">
      <alignment horizontal="left" wrapText="1"/>
    </xf>
    <xf numFmtId="49" fontId="58" fillId="0" borderId="0" applyFill="0" applyBorder="0" applyAlignment="0"/>
    <xf numFmtId="182" fontId="18" fillId="0" borderId="0" applyFill="0" applyBorder="0" applyAlignment="0"/>
    <xf numFmtId="183" fontId="18" fillId="0" borderId="0" applyFill="0" applyBorder="0" applyAlignment="0"/>
    <xf numFmtId="179" fontId="18" fillId="0" borderId="51">
      <protection locked="0"/>
    </xf>
    <xf numFmtId="37" fontId="52" fillId="63" borderId="0" applyNumberFormat="0" applyBorder="0" applyAlignment="0" applyProtection="0"/>
    <xf numFmtId="37" fontId="52" fillId="63" borderId="0" applyNumberFormat="0" applyBorder="0" applyAlignment="0" applyProtection="0"/>
    <xf numFmtId="37" fontId="52" fillId="0" borderId="0"/>
    <xf numFmtId="3" fontId="66" fillId="0" borderId="50" applyProtection="0"/>
    <xf numFmtId="0" fontId="23" fillId="52" borderId="10" applyNumberFormat="0" applyAlignment="0" applyProtection="0"/>
    <xf numFmtId="10" fontId="52" fillId="62" borderId="19" applyNumberFormat="0" applyBorder="0" applyAlignment="0" applyProtection="0"/>
    <xf numFmtId="10" fontId="52" fillId="62" borderId="19" applyNumberFormat="0" applyBorder="0" applyAlignment="0" applyProtection="0"/>
    <xf numFmtId="0" fontId="30" fillId="39" borderId="10" applyNumberFormat="0" applyAlignment="0" applyProtection="0"/>
    <xf numFmtId="0" fontId="30" fillId="39" borderId="10" applyNumberFormat="0" applyAlignment="0" applyProtection="0"/>
    <xf numFmtId="0" fontId="23" fillId="52" borderId="10" applyNumberFormat="0" applyAlignment="0" applyProtection="0"/>
    <xf numFmtId="0" fontId="18" fillId="55" borderId="16" applyNumberFormat="0" applyFont="0" applyAlignment="0" applyProtection="0"/>
    <xf numFmtId="0" fontId="64" fillId="0" borderId="20" applyFill="0" applyProtection="0">
      <alignment horizontal="right" wrapText="1"/>
    </xf>
    <xf numFmtId="0" fontId="33" fillId="52" borderId="17" applyNumberFormat="0" applyAlignment="0" applyProtection="0"/>
    <xf numFmtId="0" fontId="18" fillId="55" borderId="16" applyNumberFormat="0" applyFont="0" applyAlignment="0" applyProtection="0"/>
    <xf numFmtId="0" fontId="64" fillId="0" borderId="20" applyFill="0" applyProtection="0">
      <alignment horizontal="right" wrapText="1"/>
    </xf>
    <xf numFmtId="0" fontId="33" fillId="52" borderId="17" applyNumberFormat="0" applyAlignment="0" applyProtection="0"/>
    <xf numFmtId="10" fontId="52" fillId="62" borderId="19" applyNumberFormat="0" applyBorder="0" applyAlignment="0" applyProtection="0"/>
    <xf numFmtId="10" fontId="52" fillId="62" borderId="19" applyNumberFormat="0" applyBorder="0" applyAlignment="0" applyProtection="0"/>
  </cellStyleXfs>
  <cellXfs count="217">
    <xf numFmtId="0" fontId="0" fillId="0" borderId="0" xfId="0"/>
    <xf numFmtId="0" fontId="0" fillId="33" borderId="0" xfId="0" applyFill="1"/>
    <xf numFmtId="0" fontId="37" fillId="58" borderId="25" xfId="0" applyFont="1" applyFill="1" applyBorder="1" applyAlignment="1" applyProtection="1">
      <alignment horizontal="left" vertical="center" indent="1"/>
      <protection hidden="1"/>
    </xf>
    <xf numFmtId="0" fontId="37" fillId="58" borderId="28" xfId="0" applyFont="1" applyFill="1" applyBorder="1" applyAlignment="1" applyProtection="1">
      <alignment horizontal="left" vertical="center" indent="1"/>
      <protection hidden="1"/>
    </xf>
    <xf numFmtId="0" fontId="37" fillId="58" borderId="30" xfId="0" applyFont="1" applyFill="1" applyBorder="1" applyAlignment="1" applyProtection="1">
      <alignment horizontal="left" vertical="center" indent="1"/>
      <protection hidden="1"/>
    </xf>
    <xf numFmtId="0" fontId="0" fillId="33" borderId="0" xfId="0" applyFill="1" applyAlignment="1">
      <alignment vertical="top"/>
    </xf>
    <xf numFmtId="0" fontId="16" fillId="33" borderId="0" xfId="0" applyFont="1" applyFill="1" applyAlignment="1">
      <alignment horizontal="left" vertical="top"/>
    </xf>
    <xf numFmtId="0" fontId="0" fillId="33" borderId="20" xfId="0" applyFill="1" applyBorder="1" applyAlignment="1">
      <alignment vertical="top"/>
    </xf>
    <xf numFmtId="0" fontId="16" fillId="33" borderId="0" xfId="0" applyFont="1" applyFill="1" applyAlignment="1">
      <alignment horizontal="left" vertical="top" indent="18"/>
    </xf>
    <xf numFmtId="0" fontId="0" fillId="33" borderId="37" xfId="0" applyFill="1" applyBorder="1" applyAlignment="1">
      <alignment vertical="top"/>
    </xf>
    <xf numFmtId="0" fontId="16" fillId="33" borderId="0" xfId="0" applyFont="1" applyFill="1" applyBorder="1" applyAlignment="1">
      <alignment horizontal="left" vertical="top" wrapText="1" indent="18"/>
    </xf>
    <xf numFmtId="0" fontId="0" fillId="33" borderId="0" xfId="0" applyFill="1" applyAlignment="1">
      <alignment vertical="top" wrapText="1"/>
    </xf>
    <xf numFmtId="0" fontId="16" fillId="33" borderId="0" xfId="0" applyFont="1" applyFill="1" applyAlignment="1">
      <alignment vertical="top"/>
    </xf>
    <xf numFmtId="0" fontId="16" fillId="33" borderId="24" xfId="0" applyFont="1" applyFill="1" applyBorder="1" applyAlignment="1">
      <alignment horizontal="center" vertical="center"/>
    </xf>
    <xf numFmtId="0" fontId="16" fillId="33" borderId="39" xfId="0" applyFont="1" applyFill="1" applyBorder="1" applyAlignment="1">
      <alignment horizontal="center" vertical="center"/>
    </xf>
    <xf numFmtId="0" fontId="16" fillId="33" borderId="39" xfId="0" applyFont="1" applyFill="1" applyBorder="1" applyAlignment="1">
      <alignment horizontal="center" vertical="center" wrapText="1"/>
    </xf>
    <xf numFmtId="0" fontId="16" fillId="33" borderId="40" xfId="0" applyFont="1" applyFill="1" applyBorder="1" applyAlignment="1">
      <alignment horizontal="center" vertical="center"/>
    </xf>
    <xf numFmtId="0" fontId="16" fillId="33" borderId="0" xfId="0" applyFont="1" applyFill="1"/>
    <xf numFmtId="165" fontId="0" fillId="33" borderId="22" xfId="0" applyNumberFormat="1" applyFill="1" applyBorder="1" applyAlignment="1">
      <alignment horizontal="center" vertical="center"/>
    </xf>
    <xf numFmtId="14" fontId="0" fillId="33" borderId="19" xfId="0" applyNumberFormat="1" applyFill="1" applyBorder="1" applyAlignment="1">
      <alignment horizontal="left" vertical="center" indent="1"/>
    </xf>
    <xf numFmtId="0" fontId="0" fillId="33" borderId="19" xfId="0" applyFill="1" applyBorder="1" applyAlignment="1">
      <alignment horizontal="left" vertical="center" wrapText="1" indent="1"/>
    </xf>
    <xf numFmtId="0" fontId="0" fillId="33" borderId="21" xfId="0" applyFill="1" applyBorder="1" applyAlignment="1">
      <alignment horizontal="left" vertical="center" indent="1"/>
    </xf>
    <xf numFmtId="0" fontId="0" fillId="33" borderId="19" xfId="0" applyFill="1" applyBorder="1" applyAlignment="1">
      <alignment horizontal="left" vertical="center" indent="1"/>
    </xf>
    <xf numFmtId="165" fontId="0" fillId="33" borderId="23" xfId="0" applyNumberFormat="1" applyFill="1" applyBorder="1" applyAlignment="1">
      <alignment horizontal="left" vertical="center"/>
    </xf>
    <xf numFmtId="0" fontId="0" fillId="33" borderId="33" xfId="0" applyFill="1" applyBorder="1" applyAlignment="1">
      <alignment horizontal="left" vertical="center" indent="1"/>
    </xf>
    <xf numFmtId="0" fontId="0" fillId="33" borderId="33" xfId="0" applyFill="1" applyBorder="1" applyAlignment="1">
      <alignment horizontal="left" vertical="center" wrapText="1" indent="1"/>
    </xf>
    <xf numFmtId="0" fontId="0" fillId="33" borderId="41" xfId="0" applyFill="1" applyBorder="1" applyAlignment="1">
      <alignment horizontal="left" vertical="center" indent="1"/>
    </xf>
    <xf numFmtId="0" fontId="0" fillId="33" borderId="0" xfId="0" applyFill="1" applyAlignment="1">
      <alignment horizontal="left" vertical="top"/>
    </xf>
    <xf numFmtId="0" fontId="0" fillId="33" borderId="0" xfId="0" applyFill="1" applyAlignment="1">
      <alignment horizontal="left" vertical="top" wrapText="1"/>
    </xf>
    <xf numFmtId="0" fontId="0" fillId="0" borderId="0" xfId="0" applyProtection="1">
      <protection hidden="1"/>
    </xf>
    <xf numFmtId="0" fontId="39" fillId="33" borderId="0" xfId="0" applyFont="1" applyFill="1" applyBorder="1" applyAlignment="1" applyProtection="1">
      <alignment horizontal="left" vertical="center" wrapText="1"/>
      <protection hidden="1"/>
    </xf>
    <xf numFmtId="0" fontId="37" fillId="58" borderId="28" xfId="0" applyFont="1" applyFill="1" applyBorder="1" applyAlignment="1" applyProtection="1">
      <alignment horizontal="left" vertical="center" wrapText="1" indent="1"/>
      <protection hidden="1"/>
    </xf>
    <xf numFmtId="0" fontId="40" fillId="33" borderId="0" xfId="0" applyFont="1" applyFill="1" applyBorder="1" applyAlignment="1"/>
    <xf numFmtId="0" fontId="38" fillId="33" borderId="0" xfId="42" applyFont="1" applyFill="1" applyBorder="1" applyAlignment="1" applyProtection="1">
      <alignment vertical="center"/>
      <protection hidden="1"/>
    </xf>
    <xf numFmtId="0" fontId="0" fillId="58" borderId="25" xfId="0" applyFill="1" applyBorder="1" applyAlignment="1" applyProtection="1">
      <alignment horizontal="center" vertical="center" wrapText="1"/>
      <protection hidden="1"/>
    </xf>
    <xf numFmtId="0" fontId="0" fillId="58" borderId="26" xfId="0" applyFill="1" applyBorder="1" applyAlignment="1" applyProtection="1">
      <alignment horizontal="center" vertical="center" wrapText="1"/>
      <protection hidden="1"/>
    </xf>
    <xf numFmtId="0" fontId="0" fillId="58" borderId="27" xfId="0" applyFill="1" applyBorder="1" applyAlignment="1" applyProtection="1">
      <alignment horizontal="center" vertical="center" wrapText="1"/>
      <protection hidden="1"/>
    </xf>
    <xf numFmtId="0" fontId="0" fillId="59" borderId="28" xfId="0" applyFill="1" applyBorder="1" applyAlignment="1" applyProtection="1">
      <alignment horizontal="center" vertical="center"/>
      <protection hidden="1"/>
    </xf>
    <xf numFmtId="0" fontId="0" fillId="59" borderId="30" xfId="0" applyFill="1" applyBorder="1" applyAlignment="1" applyProtection="1">
      <alignment horizontal="center" vertical="center"/>
      <protection hidden="1"/>
    </xf>
    <xf numFmtId="0" fontId="0" fillId="59" borderId="19" xfId="0" applyFill="1" applyBorder="1" applyAlignment="1" applyProtection="1">
      <alignment horizontal="center" vertical="center"/>
      <protection hidden="1"/>
    </xf>
    <xf numFmtId="164" fontId="0" fillId="59" borderId="29" xfId="0" applyNumberFormat="1" applyFill="1" applyBorder="1" applyAlignment="1" applyProtection="1">
      <alignment horizontal="center" vertical="center"/>
      <protection hidden="1"/>
    </xf>
    <xf numFmtId="0" fontId="0" fillId="59" borderId="31" xfId="0" applyFill="1" applyBorder="1" applyAlignment="1" applyProtection="1">
      <alignment horizontal="center" vertical="center"/>
      <protection hidden="1"/>
    </xf>
    <xf numFmtId="0" fontId="0" fillId="56" borderId="19" xfId="0" applyFill="1" applyBorder="1" applyProtection="1">
      <protection locked="0"/>
    </xf>
    <xf numFmtId="0" fontId="0" fillId="56" borderId="31" xfId="0" applyFill="1" applyBorder="1" applyProtection="1">
      <protection locked="0"/>
    </xf>
    <xf numFmtId="0" fontId="0" fillId="56" borderId="19" xfId="0" applyFill="1" applyBorder="1" applyAlignment="1" applyProtection="1">
      <alignment horizontal="center" vertical="center"/>
      <protection locked="0"/>
    </xf>
    <xf numFmtId="0" fontId="0" fillId="56" borderId="31" xfId="0" applyFill="1" applyBorder="1" applyAlignment="1" applyProtection="1">
      <alignment horizontal="center" vertical="center"/>
      <protection locked="0"/>
    </xf>
    <xf numFmtId="0" fontId="74" fillId="33" borderId="0" xfId="42" applyFont="1" applyFill="1" applyBorder="1" applyAlignment="1">
      <alignment vertical="center"/>
    </xf>
    <xf numFmtId="0" fontId="78" fillId="0" borderId="0" xfId="0" applyFont="1" applyProtection="1">
      <protection hidden="1"/>
    </xf>
    <xf numFmtId="0" fontId="74" fillId="0" borderId="0" xfId="42" applyFont="1" applyBorder="1" applyAlignment="1">
      <alignment vertical="center"/>
    </xf>
    <xf numFmtId="0" fontId="69" fillId="0" borderId="0" xfId="0" applyFont="1"/>
    <xf numFmtId="0" fontId="79" fillId="0" borderId="0" xfId="0" applyFont="1" applyProtection="1">
      <protection hidden="1"/>
    </xf>
    <xf numFmtId="0" fontId="73" fillId="33" borderId="0" xfId="42" applyFont="1" applyFill="1" applyBorder="1" applyAlignment="1" applyProtection="1">
      <alignment vertical="center"/>
      <protection hidden="1"/>
    </xf>
    <xf numFmtId="0" fontId="77" fillId="33" borderId="0" xfId="42" applyFont="1" applyFill="1" applyAlignment="1" applyProtection="1">
      <alignment horizontal="left" vertical="center" indent="2"/>
      <protection hidden="1"/>
    </xf>
    <xf numFmtId="0" fontId="73" fillId="33" borderId="20" xfId="42" applyFont="1" applyFill="1" applyBorder="1" applyAlignment="1" applyProtection="1">
      <alignment vertical="center"/>
      <protection hidden="1"/>
    </xf>
    <xf numFmtId="0" fontId="72" fillId="33" borderId="0" xfId="42" applyFont="1" applyFill="1" applyAlignment="1" applyProtection="1">
      <alignment horizontal="left" vertical="center" wrapText="1" indent="2"/>
      <protection hidden="1"/>
    </xf>
    <xf numFmtId="0" fontId="76" fillId="33" borderId="0" xfId="42" applyFont="1" applyFill="1" applyAlignment="1" applyProtection="1">
      <alignment horizontal="left" vertical="center" wrapText="1" indent="2"/>
      <protection hidden="1"/>
    </xf>
    <xf numFmtId="0" fontId="75" fillId="33" borderId="0" xfId="0" applyFont="1" applyFill="1" applyBorder="1" applyAlignment="1">
      <alignment horizontal="left"/>
    </xf>
    <xf numFmtId="0" fontId="72" fillId="33" borderId="0" xfId="42" applyFont="1" applyFill="1" applyAlignment="1" applyProtection="1">
      <alignment horizontal="left" vertical="center" wrapText="1"/>
      <protection hidden="1"/>
    </xf>
    <xf numFmtId="0" fontId="69" fillId="64" borderId="0" xfId="0" applyFont="1" applyFill="1"/>
    <xf numFmtId="0" fontId="71" fillId="64" borderId="0" xfId="0" applyFont="1" applyFill="1" applyAlignment="1"/>
    <xf numFmtId="0" fontId="69" fillId="33" borderId="0" xfId="0" applyFont="1" applyFill="1"/>
    <xf numFmtId="0" fontId="67" fillId="33" borderId="0" xfId="1898" applyFont="1" applyFill="1" applyBorder="1" applyAlignment="1" applyProtection="1">
      <alignment vertical="center"/>
      <protection hidden="1"/>
    </xf>
    <xf numFmtId="0" fontId="67" fillId="33" borderId="0" xfId="1898" applyFont="1" applyFill="1" applyBorder="1" applyAlignment="1" applyProtection="1">
      <alignment vertical="center"/>
      <protection hidden="1"/>
    </xf>
    <xf numFmtId="0" fontId="68" fillId="33" borderId="0" xfId="42" applyFont="1" applyFill="1" applyAlignment="1" applyProtection="1">
      <alignment horizontal="left" vertical="center" indent="2"/>
      <protection hidden="1"/>
    </xf>
    <xf numFmtId="0" fontId="72" fillId="33" borderId="0" xfId="42" applyFont="1" applyFill="1" applyAlignment="1" applyProtection="1">
      <alignment horizontal="left" vertical="center" wrapText="1" indent="2"/>
      <protection hidden="1"/>
    </xf>
    <xf numFmtId="0" fontId="0" fillId="33" borderId="0" xfId="0" applyFill="1" applyProtection="1"/>
    <xf numFmtId="0" fontId="83" fillId="33" borderId="0" xfId="0" applyFont="1" applyFill="1" applyProtection="1"/>
    <xf numFmtId="0" fontId="84" fillId="33" borderId="20" xfId="0" applyFont="1" applyFill="1" applyBorder="1" applyAlignment="1" applyProtection="1">
      <alignment horizontal="right"/>
    </xf>
    <xf numFmtId="165" fontId="83" fillId="33" borderId="20" xfId="0" applyNumberFormat="1" applyFont="1" applyFill="1" applyBorder="1" applyAlignment="1" applyProtection="1">
      <alignment horizontal="center"/>
    </xf>
    <xf numFmtId="14" fontId="83" fillId="33" borderId="20" xfId="0" applyNumberFormat="1" applyFont="1" applyFill="1" applyBorder="1" applyAlignment="1" applyProtection="1">
      <alignment horizontal="center"/>
    </xf>
    <xf numFmtId="0" fontId="16" fillId="58" borderId="25" xfId="0" applyFont="1" applyFill="1" applyBorder="1" applyAlignment="1" applyProtection="1">
      <alignment horizontal="right" vertical="center" indent="1"/>
    </xf>
    <xf numFmtId="14" fontId="0" fillId="56" borderId="27" xfId="0" applyNumberFormat="1" applyFont="1" applyFill="1" applyBorder="1" applyAlignment="1" applyProtection="1">
      <alignment vertical="center"/>
      <protection locked="0"/>
    </xf>
    <xf numFmtId="0" fontId="0" fillId="33" borderId="0" xfId="0" applyFill="1" applyAlignment="1" applyProtection="1">
      <alignment vertical="center"/>
    </xf>
    <xf numFmtId="0" fontId="0" fillId="0" borderId="0" xfId="0" applyFill="1" applyAlignment="1" applyProtection="1">
      <alignment vertical="center"/>
    </xf>
    <xf numFmtId="0" fontId="16" fillId="58" borderId="28" xfId="0" applyFont="1" applyFill="1" applyBorder="1" applyAlignment="1" applyProtection="1">
      <alignment horizontal="right" vertical="center" indent="1"/>
    </xf>
    <xf numFmtId="0" fontId="0" fillId="56" borderId="29" xfId="0" applyFont="1" applyFill="1" applyBorder="1" applyAlignment="1" applyProtection="1">
      <alignment vertical="center"/>
      <protection locked="0"/>
    </xf>
    <xf numFmtId="0" fontId="16" fillId="58" borderId="19" xfId="0" applyFont="1" applyFill="1" applyBorder="1" applyAlignment="1" applyProtection="1">
      <alignment horizontal="center" vertical="center"/>
    </xf>
    <xf numFmtId="0" fontId="16" fillId="58" borderId="30" xfId="0" applyFont="1" applyFill="1" applyBorder="1" applyAlignment="1" applyProtection="1">
      <alignment horizontal="right" vertical="center" indent="1"/>
    </xf>
    <xf numFmtId="0" fontId="0" fillId="65" borderId="35" xfId="0" applyFill="1" applyBorder="1" applyAlignment="1" applyProtection="1">
      <alignment horizontal="left" vertical="center"/>
    </xf>
    <xf numFmtId="184" fontId="0" fillId="65" borderId="19" xfId="0" applyNumberFormat="1" applyFill="1" applyBorder="1" applyAlignment="1" applyProtection="1">
      <alignment horizontal="center" vertical="center"/>
    </xf>
    <xf numFmtId="0" fontId="0" fillId="33" borderId="35" xfId="0" applyFill="1" applyBorder="1" applyAlignment="1" applyProtection="1">
      <alignment horizontal="left" vertical="center"/>
    </xf>
    <xf numFmtId="184" fontId="0" fillId="33" borderId="19" xfId="0" applyNumberFormat="1" applyFill="1" applyBorder="1" applyAlignment="1" applyProtection="1">
      <alignment horizontal="center" vertical="center"/>
    </xf>
    <xf numFmtId="164" fontId="85" fillId="58" borderId="32" xfId="0" applyNumberFormat="1" applyFont="1" applyFill="1" applyBorder="1" applyAlignment="1" applyProtection="1">
      <alignment horizontal="center" vertical="center"/>
    </xf>
    <xf numFmtId="0" fontId="0" fillId="66" borderId="0" xfId="0" applyFill="1" applyProtection="1"/>
    <xf numFmtId="0" fontId="0" fillId="0" borderId="0" xfId="0" applyProtection="1"/>
    <xf numFmtId="0" fontId="0" fillId="0" borderId="0" xfId="0" applyFill="1" applyProtection="1"/>
    <xf numFmtId="0" fontId="0" fillId="0" borderId="0" xfId="0" applyAlignment="1" applyProtection="1">
      <alignment wrapText="1"/>
      <protection hidden="1"/>
    </xf>
    <xf numFmtId="164" fontId="0" fillId="65" borderId="22" xfId="0" applyNumberFormat="1" applyFill="1" applyBorder="1" applyAlignment="1" applyProtection="1">
      <alignment horizontal="center" vertical="center"/>
    </xf>
    <xf numFmtId="164" fontId="0" fillId="33" borderId="22" xfId="0" applyNumberFormat="1" applyFill="1" applyBorder="1" applyAlignment="1" applyProtection="1">
      <alignment horizontal="center" vertical="center"/>
    </xf>
    <xf numFmtId="0" fontId="14" fillId="0" borderId="0" xfId="0" applyFont="1"/>
    <xf numFmtId="0" fontId="14" fillId="0" borderId="0" xfId="0" applyFont="1" applyAlignment="1">
      <alignment horizontal="center" vertical="center" wrapText="1"/>
    </xf>
    <xf numFmtId="0" fontId="80" fillId="58" borderId="34" xfId="0" applyFont="1" applyFill="1" applyBorder="1" applyAlignment="1">
      <alignment vertical="center" wrapText="1"/>
    </xf>
    <xf numFmtId="0" fontId="80" fillId="59" borderId="35" xfId="0" applyFont="1" applyFill="1" applyBorder="1" applyAlignment="1">
      <alignment horizontal="left" vertical="center" wrapText="1"/>
    </xf>
    <xf numFmtId="0" fontId="80" fillId="59" borderId="35" xfId="0" applyFont="1" applyFill="1" applyBorder="1" applyAlignment="1">
      <alignment horizontal="center" vertical="center" wrapText="1"/>
    </xf>
    <xf numFmtId="0" fontId="80" fillId="59" borderId="35" xfId="0" applyFont="1" applyFill="1" applyBorder="1"/>
    <xf numFmtId="0" fontId="80" fillId="59" borderId="35" xfId="0" applyFont="1" applyFill="1" applyBorder="1" applyAlignment="1">
      <alignment horizontal="center"/>
    </xf>
    <xf numFmtId="0" fontId="80" fillId="59" borderId="36" xfId="0" applyFont="1" applyFill="1" applyBorder="1" applyAlignment="1"/>
    <xf numFmtId="0" fontId="80" fillId="59" borderId="36" xfId="0" applyFont="1" applyFill="1" applyBorder="1" applyAlignment="1">
      <alignment horizontal="center"/>
    </xf>
    <xf numFmtId="0" fontId="80" fillId="58" borderId="45" xfId="0" applyFont="1" applyFill="1" applyBorder="1" applyAlignment="1">
      <alignment horizontal="center" vertical="center" wrapText="1"/>
    </xf>
    <xf numFmtId="0" fontId="80" fillId="58" borderId="46" xfId="0" applyFont="1" applyFill="1" applyBorder="1" applyAlignment="1">
      <alignment horizontal="center" vertical="center" wrapText="1"/>
    </xf>
    <xf numFmtId="0" fontId="80" fillId="59" borderId="21" xfId="0" applyFont="1" applyFill="1" applyBorder="1" applyAlignment="1">
      <alignment horizontal="center"/>
    </xf>
    <xf numFmtId="164" fontId="80" fillId="59" borderId="29" xfId="0" applyNumberFormat="1" applyFont="1" applyFill="1" applyBorder="1" applyAlignment="1">
      <alignment horizontal="center"/>
    </xf>
    <xf numFmtId="0" fontId="80" fillId="59" borderId="42" xfId="0" applyFont="1" applyFill="1" applyBorder="1" applyAlignment="1">
      <alignment horizontal="center"/>
    </xf>
    <xf numFmtId="0" fontId="80" fillId="0" borderId="0" xfId="0" applyFont="1"/>
    <xf numFmtId="0" fontId="80" fillId="58" borderId="25" xfId="0" applyFont="1" applyFill="1" applyBorder="1" applyAlignment="1">
      <alignment horizontal="center" vertical="center" wrapText="1"/>
    </xf>
    <xf numFmtId="0" fontId="80" fillId="59" borderId="28" xfId="0" applyFont="1" applyFill="1" applyBorder="1" applyAlignment="1">
      <alignment horizontal="center" vertical="center" wrapText="1"/>
    </xf>
    <xf numFmtId="0" fontId="80" fillId="59" borderId="19" xfId="0" applyFont="1" applyFill="1" applyBorder="1" applyAlignment="1">
      <alignment horizontal="center" vertical="center" wrapText="1"/>
    </xf>
    <xf numFmtId="0" fontId="80" fillId="59" borderId="19" xfId="0" applyFont="1" applyFill="1" applyBorder="1" applyAlignment="1">
      <alignment horizontal="center"/>
    </xf>
    <xf numFmtId="0" fontId="80" fillId="59" borderId="28" xfId="0" applyFont="1" applyFill="1" applyBorder="1" applyAlignment="1">
      <alignment horizontal="center"/>
    </xf>
    <xf numFmtId="0" fontId="80" fillId="59" borderId="28" xfId="0" applyFont="1" applyFill="1" applyBorder="1" applyAlignment="1">
      <alignment horizontal="center" wrapText="1"/>
    </xf>
    <xf numFmtId="0" fontId="80" fillId="59" borderId="30" xfId="0" applyFont="1" applyFill="1" applyBorder="1" applyAlignment="1">
      <alignment horizontal="center" wrapText="1"/>
    </xf>
    <xf numFmtId="0" fontId="80" fillId="59" borderId="31" xfId="0" applyFont="1" applyFill="1" applyBorder="1" applyAlignment="1">
      <alignment horizontal="center"/>
    </xf>
    <xf numFmtId="164" fontId="80" fillId="59" borderId="32" xfId="0" applyNumberFormat="1" applyFont="1" applyFill="1" applyBorder="1" applyAlignment="1">
      <alignment horizontal="center"/>
    </xf>
    <xf numFmtId="0" fontId="80" fillId="59" borderId="19" xfId="0" applyFont="1" applyFill="1" applyBorder="1" applyAlignment="1">
      <alignment horizontal="center" vertical="center"/>
    </xf>
    <xf numFmtId="164" fontId="80" fillId="59" borderId="29" xfId="0" applyNumberFormat="1" applyFont="1" applyFill="1" applyBorder="1" applyAlignment="1">
      <alignment horizontal="center" vertical="center"/>
    </xf>
    <xf numFmtId="0" fontId="80" fillId="59" borderId="30" xfId="0" applyFont="1" applyFill="1" applyBorder="1" applyAlignment="1">
      <alignment horizontal="center" vertical="center" wrapText="1"/>
    </xf>
    <xf numFmtId="0" fontId="80" fillId="59" borderId="31" xfId="0" applyFont="1" applyFill="1" applyBorder="1" applyAlignment="1">
      <alignment horizontal="center" vertical="center" wrapText="1"/>
    </xf>
    <xf numFmtId="0" fontId="80" fillId="59" borderId="31" xfId="0" applyFont="1" applyFill="1" applyBorder="1" applyAlignment="1">
      <alignment horizontal="center" vertical="center"/>
    </xf>
    <xf numFmtId="164" fontId="80" fillId="59" borderId="32" xfId="0" applyNumberFormat="1" applyFont="1" applyFill="1" applyBorder="1" applyAlignment="1">
      <alignment horizontal="center" vertical="center"/>
    </xf>
    <xf numFmtId="164" fontId="80" fillId="59" borderId="31" xfId="0" applyNumberFormat="1" applyFont="1" applyFill="1" applyBorder="1" applyAlignment="1">
      <alignment horizontal="center" vertical="center"/>
    </xf>
    <xf numFmtId="0" fontId="80" fillId="59" borderId="42" xfId="0" applyFont="1" applyFill="1" applyBorder="1" applyAlignment="1">
      <alignment horizontal="center" vertical="center"/>
    </xf>
    <xf numFmtId="2" fontId="80" fillId="59" borderId="31" xfId="0" applyNumberFormat="1" applyFont="1" applyFill="1" applyBorder="1" applyAlignment="1">
      <alignment horizontal="center" vertical="center"/>
    </xf>
    <xf numFmtId="0" fontId="79" fillId="33" borderId="0" xfId="0" applyFont="1" applyFill="1" applyProtection="1">
      <protection hidden="1"/>
    </xf>
    <xf numFmtId="0" fontId="0" fillId="56" borderId="19" xfId="0" applyFill="1" applyBorder="1" applyAlignment="1" applyProtection="1">
      <alignment horizontal="center"/>
      <protection locked="0"/>
    </xf>
    <xf numFmtId="0" fontId="0" fillId="56" borderId="31" xfId="0" applyFill="1" applyBorder="1" applyAlignment="1" applyProtection="1">
      <alignment horizontal="center"/>
      <protection locked="0"/>
    </xf>
    <xf numFmtId="0" fontId="80" fillId="0" borderId="0" xfId="0" applyFont="1" applyFill="1" applyBorder="1" applyAlignment="1">
      <alignment horizontal="center" vertical="center" wrapText="1"/>
    </xf>
    <xf numFmtId="0" fontId="80" fillId="0" borderId="0" xfId="0" applyFont="1" applyFill="1" applyBorder="1" applyAlignment="1">
      <alignment horizontal="center"/>
    </xf>
    <xf numFmtId="0" fontId="14" fillId="0" borderId="0" xfId="0" applyFont="1" applyFill="1" applyBorder="1"/>
    <xf numFmtId="0" fontId="16" fillId="58" borderId="29" xfId="0" applyFont="1" applyFill="1" applyBorder="1" applyAlignment="1" applyProtection="1">
      <alignment horizontal="center" vertical="center"/>
    </xf>
    <xf numFmtId="0" fontId="37" fillId="58" borderId="56" xfId="0" applyFont="1" applyFill="1" applyBorder="1" applyAlignment="1" applyProtection="1">
      <alignment horizontal="left" vertical="center" indent="1"/>
      <protection hidden="1"/>
    </xf>
    <xf numFmtId="0" fontId="0" fillId="58" borderId="59" xfId="0" applyFill="1" applyBorder="1" applyAlignment="1" applyProtection="1">
      <alignment horizontal="center" vertical="center" wrapText="1"/>
      <protection hidden="1"/>
    </xf>
    <xf numFmtId="164" fontId="0" fillId="59" borderId="22" xfId="0" applyNumberFormat="1" applyFill="1" applyBorder="1" applyAlignment="1" applyProtection="1">
      <alignment horizontal="center" vertical="center"/>
      <protection hidden="1"/>
    </xf>
    <xf numFmtId="164" fontId="0" fillId="59" borderId="55" xfId="0" applyNumberFormat="1" applyFill="1" applyBorder="1" applyAlignment="1" applyProtection="1">
      <alignment horizontal="center" vertical="center"/>
      <protection hidden="1"/>
    </xf>
    <xf numFmtId="3" fontId="0" fillId="59" borderId="29" xfId="0" applyNumberFormat="1" applyFill="1" applyBorder="1" applyAlignment="1" applyProtection="1">
      <alignment horizontal="center" vertical="center"/>
      <protection hidden="1"/>
    </xf>
    <xf numFmtId="3" fontId="0" fillId="59" borderId="32" xfId="0" applyNumberFormat="1" applyFill="1" applyBorder="1" applyAlignment="1" applyProtection="1">
      <alignment horizontal="center" vertical="center"/>
      <protection hidden="1"/>
    </xf>
    <xf numFmtId="0" fontId="37" fillId="58" borderId="60" xfId="0" applyFont="1" applyFill="1" applyBorder="1" applyAlignment="1" applyProtection="1">
      <alignment horizontal="left" vertical="center" indent="1"/>
      <protection hidden="1"/>
    </xf>
    <xf numFmtId="0" fontId="0" fillId="59" borderId="22" xfId="0" applyFill="1" applyBorder="1" applyAlignment="1" applyProtection="1">
      <alignment horizontal="center" vertical="center"/>
      <protection hidden="1"/>
    </xf>
    <xf numFmtId="0" fontId="0" fillId="59" borderId="55" xfId="0" applyFill="1" applyBorder="1" applyAlignment="1" applyProtection="1">
      <alignment horizontal="center" vertical="center"/>
      <protection hidden="1"/>
    </xf>
    <xf numFmtId="0" fontId="0" fillId="59" borderId="29" xfId="0" applyFill="1" applyBorder="1" applyAlignment="1" applyProtection="1">
      <alignment horizontal="center" vertical="center"/>
      <protection hidden="1"/>
    </xf>
    <xf numFmtId="0" fontId="0" fillId="59" borderId="32" xfId="0" applyFill="1" applyBorder="1" applyAlignment="1" applyProtection="1">
      <alignment horizontal="center" vertical="center"/>
      <protection hidden="1"/>
    </xf>
    <xf numFmtId="164" fontId="0" fillId="56" borderId="32" xfId="0" applyNumberFormat="1" applyFont="1" applyFill="1" applyBorder="1" applyAlignment="1" applyProtection="1">
      <alignment vertical="center"/>
      <protection locked="0"/>
    </xf>
    <xf numFmtId="0" fontId="16" fillId="58" borderId="25" xfId="0" applyFont="1" applyFill="1" applyBorder="1" applyAlignment="1" applyProtection="1">
      <alignment horizontal="center" vertical="center" wrapText="1"/>
    </xf>
    <xf numFmtId="0" fontId="16" fillId="58" borderId="26" xfId="0" applyFont="1" applyFill="1" applyBorder="1" applyAlignment="1" applyProtection="1">
      <alignment horizontal="center" vertical="center" wrapText="1"/>
    </xf>
    <xf numFmtId="0" fontId="16" fillId="58" borderId="27" xfId="0" applyFont="1" applyFill="1" applyBorder="1" applyAlignment="1" applyProtection="1">
      <alignment horizontal="center" vertical="center" wrapText="1"/>
    </xf>
    <xf numFmtId="164" fontId="0" fillId="65" borderId="38" xfId="0" applyNumberFormat="1" applyFill="1" applyBorder="1" applyAlignment="1" applyProtection="1">
      <alignment horizontal="center" vertical="center"/>
    </xf>
    <xf numFmtId="164" fontId="0" fillId="33" borderId="38" xfId="0" applyNumberFormat="1" applyFill="1" applyBorder="1" applyAlignment="1" applyProtection="1">
      <alignment horizontal="center" vertical="center"/>
    </xf>
    <xf numFmtId="0" fontId="85" fillId="58" borderId="64" xfId="0" applyFont="1" applyFill="1" applyBorder="1" applyAlignment="1" applyProtection="1">
      <alignment horizontal="right" vertical="center"/>
    </xf>
    <xf numFmtId="164" fontId="85" fillId="58" borderId="65" xfId="0" applyNumberFormat="1" applyFont="1" applyFill="1" applyBorder="1" applyAlignment="1" applyProtection="1">
      <alignment horizontal="center" vertical="center"/>
    </xf>
    <xf numFmtId="184" fontId="85" fillId="58" borderId="57" xfId="0" applyNumberFormat="1" applyFont="1" applyFill="1" applyBorder="1" applyAlignment="1" applyProtection="1">
      <alignment horizontal="center" vertical="center"/>
    </xf>
    <xf numFmtId="4" fontId="85" fillId="58" borderId="57" xfId="0" applyNumberFormat="1" applyFont="1" applyFill="1" applyBorder="1" applyAlignment="1" applyProtection="1">
      <alignment horizontal="center" vertical="center"/>
    </xf>
    <xf numFmtId="4" fontId="0" fillId="65" borderId="29" xfId="0" applyNumberFormat="1" applyFill="1" applyBorder="1" applyAlignment="1" applyProtection="1">
      <alignment horizontal="center" vertical="center"/>
    </xf>
    <xf numFmtId="4" fontId="0" fillId="33" borderId="29" xfId="0" applyNumberFormat="1" applyFill="1" applyBorder="1" applyAlignment="1" applyProtection="1">
      <alignment horizontal="center" vertical="center"/>
    </xf>
    <xf numFmtId="0" fontId="0" fillId="33" borderId="36" xfId="0" applyFill="1" applyBorder="1" applyAlignment="1" applyProtection="1">
      <alignment horizontal="left" vertical="center"/>
    </xf>
    <xf numFmtId="164" fontId="0" fillId="33" borderId="55" xfId="0" applyNumberFormat="1" applyFill="1" applyBorder="1" applyAlignment="1" applyProtection="1">
      <alignment horizontal="center" vertical="center"/>
    </xf>
    <xf numFmtId="184" fontId="0" fillId="33" borderId="31" xfId="0" applyNumberFormat="1" applyFill="1" applyBorder="1" applyAlignment="1" applyProtection="1">
      <alignment horizontal="center" vertical="center"/>
    </xf>
    <xf numFmtId="4" fontId="0" fillId="33" borderId="32" xfId="0" applyNumberFormat="1" applyFill="1" applyBorder="1" applyAlignment="1" applyProtection="1">
      <alignment horizontal="center" vertical="center"/>
    </xf>
    <xf numFmtId="0" fontId="70" fillId="0" borderId="0" xfId="0" applyFont="1" applyAlignment="1">
      <alignment horizontal="center" vertical="center"/>
    </xf>
    <xf numFmtId="0" fontId="72" fillId="33" borderId="0" xfId="42" applyFont="1" applyFill="1" applyAlignment="1" applyProtection="1">
      <alignment horizontal="left" vertical="center" wrapText="1" indent="2"/>
      <protection hidden="1"/>
    </xf>
    <xf numFmtId="0" fontId="69" fillId="56" borderId="19" xfId="0" applyFont="1" applyFill="1" applyBorder="1" applyAlignment="1">
      <alignment horizontal="left" vertical="center" indent="1"/>
    </xf>
    <xf numFmtId="0" fontId="69" fillId="57" borderId="19" xfId="0" applyFont="1" applyFill="1" applyBorder="1" applyAlignment="1">
      <alignment horizontal="left" vertical="center" indent="1"/>
    </xf>
    <xf numFmtId="0" fontId="72" fillId="0" borderId="0" xfId="42" applyFont="1" applyFill="1" applyAlignment="1" applyProtection="1">
      <alignment horizontal="left" vertical="center" wrapText="1" indent="2"/>
      <protection hidden="1"/>
    </xf>
    <xf numFmtId="0" fontId="86" fillId="33" borderId="0" xfId="42" applyFont="1" applyFill="1" applyAlignment="1" applyProtection="1">
      <alignment horizontal="left" vertical="top" wrapText="1"/>
      <protection hidden="1"/>
    </xf>
    <xf numFmtId="0" fontId="16" fillId="58" borderId="52" xfId="0" applyFont="1" applyFill="1" applyBorder="1" applyAlignment="1" applyProtection="1">
      <alignment horizontal="center" vertical="center"/>
    </xf>
    <xf numFmtId="0" fontId="16" fillId="58" borderId="54" xfId="0" applyFont="1" applyFill="1" applyBorder="1" applyAlignment="1" applyProtection="1">
      <alignment horizontal="center" vertical="center"/>
    </xf>
    <xf numFmtId="0" fontId="16" fillId="58" borderId="53" xfId="0" applyFont="1" applyFill="1" applyBorder="1" applyAlignment="1" applyProtection="1">
      <alignment horizontal="center" vertical="center"/>
    </xf>
    <xf numFmtId="0" fontId="16" fillId="58" borderId="24" xfId="0" applyFont="1" applyFill="1" applyBorder="1" applyAlignment="1" applyProtection="1">
      <alignment horizontal="center" vertical="center"/>
    </xf>
    <xf numFmtId="0" fontId="16" fillId="58" borderId="26" xfId="0" applyFont="1" applyFill="1" applyBorder="1" applyAlignment="1" applyProtection="1">
      <alignment horizontal="center" vertical="center"/>
    </xf>
    <xf numFmtId="0" fontId="16" fillId="58" borderId="27" xfId="0" applyFont="1" applyFill="1" applyBorder="1" applyAlignment="1" applyProtection="1">
      <alignment horizontal="center" vertical="center"/>
    </xf>
    <xf numFmtId="0" fontId="16" fillId="58" borderId="63" xfId="0" applyFont="1" applyFill="1" applyBorder="1" applyAlignment="1" applyProtection="1">
      <alignment horizontal="center" vertical="center"/>
    </xf>
    <xf numFmtId="0" fontId="16" fillId="58" borderId="38" xfId="0" applyFont="1" applyFill="1" applyBorder="1" applyAlignment="1" applyProtection="1">
      <alignment horizontal="center" vertical="center"/>
    </xf>
    <xf numFmtId="0" fontId="80" fillId="0" borderId="0" xfId="0" applyFont="1" applyAlignment="1">
      <alignment horizontal="left" wrapText="1"/>
    </xf>
    <xf numFmtId="0" fontId="80" fillId="0" borderId="0" xfId="0" applyFont="1" applyAlignment="1">
      <alignment horizontal="left"/>
    </xf>
    <xf numFmtId="0" fontId="14" fillId="0" borderId="0" xfId="0" applyFont="1" applyAlignment="1">
      <alignment horizontal="left"/>
    </xf>
    <xf numFmtId="164" fontId="37" fillId="59" borderId="57" xfId="0" applyNumberFormat="1" applyFont="1" applyFill="1" applyBorder="1" applyAlignment="1" applyProtection="1">
      <alignment horizontal="center" vertical="center"/>
      <protection hidden="1"/>
    </xf>
    <xf numFmtId="164" fontId="37" fillId="59" borderId="58" xfId="0" applyNumberFormat="1" applyFont="1" applyFill="1" applyBorder="1" applyAlignment="1" applyProtection="1">
      <alignment horizontal="center" vertical="center"/>
      <protection hidden="1"/>
    </xf>
    <xf numFmtId="0" fontId="80" fillId="33" borderId="0" xfId="0" applyFont="1" applyFill="1" applyBorder="1" applyAlignment="1" applyProtection="1">
      <alignment horizontal="left" vertical="top" wrapText="1"/>
      <protection hidden="1"/>
    </xf>
    <xf numFmtId="3" fontId="37" fillId="59" borderId="19" xfId="0" applyNumberFormat="1" applyFont="1" applyFill="1" applyBorder="1" applyAlignment="1" applyProtection="1">
      <alignment horizontal="center" vertical="center"/>
      <protection hidden="1"/>
    </xf>
    <xf numFmtId="3" fontId="37" fillId="59" borderId="29" xfId="0" applyNumberFormat="1" applyFont="1" applyFill="1" applyBorder="1" applyAlignment="1" applyProtection="1">
      <alignment horizontal="center" vertical="center"/>
      <protection hidden="1"/>
    </xf>
    <xf numFmtId="166" fontId="37" fillId="59" borderId="19" xfId="0" applyNumberFormat="1" applyFont="1" applyFill="1" applyBorder="1" applyAlignment="1" applyProtection="1">
      <alignment horizontal="center" vertical="center"/>
      <protection hidden="1"/>
    </xf>
    <xf numFmtId="166" fontId="37" fillId="59" borderId="29" xfId="0" applyNumberFormat="1" applyFont="1" applyFill="1" applyBorder="1" applyAlignment="1" applyProtection="1">
      <alignment horizontal="center" vertical="center"/>
      <protection hidden="1"/>
    </xf>
    <xf numFmtId="164" fontId="37" fillId="56" borderId="31" xfId="0" applyNumberFormat="1" applyFont="1" applyFill="1" applyBorder="1" applyAlignment="1" applyProtection="1">
      <alignment horizontal="center" vertical="center"/>
      <protection locked="0"/>
    </xf>
    <xf numFmtId="164" fontId="37" fillId="56" borderId="32" xfId="0" applyNumberFormat="1" applyFont="1" applyFill="1" applyBorder="1" applyAlignment="1" applyProtection="1">
      <alignment horizontal="center" vertical="center"/>
      <protection locked="0"/>
    </xf>
    <xf numFmtId="0" fontId="37" fillId="56" borderId="19" xfId="0" applyNumberFormat="1" applyFont="1" applyFill="1" applyBorder="1" applyAlignment="1" applyProtection="1">
      <alignment horizontal="center" vertical="center"/>
      <protection locked="0"/>
    </xf>
    <xf numFmtId="0" fontId="37" fillId="56" borderId="29" xfId="0" applyNumberFormat="1" applyFont="1" applyFill="1" applyBorder="1" applyAlignment="1" applyProtection="1">
      <alignment horizontal="center" vertical="center"/>
      <protection locked="0"/>
    </xf>
    <xf numFmtId="14" fontId="37" fillId="59" borderId="26" xfId="0" applyNumberFormat="1" applyFont="1" applyFill="1" applyBorder="1" applyAlignment="1" applyProtection="1">
      <alignment horizontal="left" vertical="center" indent="1"/>
      <protection hidden="1"/>
    </xf>
    <xf numFmtId="14" fontId="37" fillId="59" borderId="27" xfId="0" applyNumberFormat="1" applyFont="1" applyFill="1" applyBorder="1" applyAlignment="1" applyProtection="1">
      <alignment horizontal="left" vertical="center" indent="1"/>
      <protection hidden="1"/>
    </xf>
    <xf numFmtId="0" fontId="37" fillId="59" borderId="19" xfId="0" applyFont="1" applyFill="1" applyBorder="1" applyAlignment="1" applyProtection="1">
      <alignment horizontal="left" vertical="center" indent="1"/>
      <protection hidden="1"/>
    </xf>
    <xf numFmtId="0" fontId="37" fillId="59" borderId="29" xfId="0" applyFont="1" applyFill="1" applyBorder="1" applyAlignment="1" applyProtection="1">
      <alignment horizontal="left" vertical="center" indent="1"/>
      <protection hidden="1"/>
    </xf>
    <xf numFmtId="0" fontId="37" fillId="56" borderId="19" xfId="0" applyFont="1" applyFill="1" applyBorder="1" applyAlignment="1" applyProtection="1">
      <alignment horizontal="left" vertical="center" indent="1"/>
      <protection locked="0"/>
    </xf>
    <xf numFmtId="0" fontId="37" fillId="56" borderId="29" xfId="0" applyFont="1" applyFill="1" applyBorder="1" applyAlignment="1" applyProtection="1">
      <alignment horizontal="left" vertical="center" indent="1"/>
      <protection locked="0"/>
    </xf>
    <xf numFmtId="0" fontId="80" fillId="33" borderId="0" xfId="0" applyFont="1" applyFill="1" applyBorder="1" applyAlignment="1" applyProtection="1">
      <alignment horizontal="left" vertical="center" wrapText="1"/>
      <protection hidden="1"/>
    </xf>
    <xf numFmtId="0" fontId="39" fillId="33" borderId="0" xfId="0" applyFont="1" applyFill="1" applyBorder="1" applyAlignment="1" applyProtection="1">
      <alignment horizontal="left" vertical="center" wrapText="1"/>
      <protection hidden="1"/>
    </xf>
    <xf numFmtId="0" fontId="37" fillId="59" borderId="19" xfId="0" applyFont="1" applyFill="1" applyBorder="1" applyAlignment="1" applyProtection="1">
      <alignment horizontal="center" vertical="center"/>
      <protection hidden="1"/>
    </xf>
    <xf numFmtId="0" fontId="37" fillId="59" borderId="29" xfId="0" applyFont="1" applyFill="1" applyBorder="1" applyAlignment="1" applyProtection="1">
      <alignment horizontal="center" vertical="center"/>
      <protection hidden="1"/>
    </xf>
    <xf numFmtId="164" fontId="37" fillId="59" borderId="40" xfId="0" applyNumberFormat="1" applyFont="1" applyFill="1" applyBorder="1" applyAlignment="1" applyProtection="1">
      <alignment horizontal="center" vertical="center"/>
      <protection hidden="1"/>
    </xf>
    <xf numFmtId="164" fontId="37" fillId="59" borderId="20" xfId="0" applyNumberFormat="1" applyFont="1" applyFill="1" applyBorder="1" applyAlignment="1" applyProtection="1">
      <alignment horizontal="center" vertical="center"/>
      <protection hidden="1"/>
    </xf>
    <xf numFmtId="164" fontId="37" fillId="59" borderId="62" xfId="0" applyNumberFormat="1" applyFont="1" applyFill="1" applyBorder="1" applyAlignment="1" applyProtection="1">
      <alignment horizontal="center" vertical="center"/>
      <protection hidden="1"/>
    </xf>
    <xf numFmtId="0" fontId="37" fillId="59" borderId="42" xfId="0" applyFont="1" applyFill="1" applyBorder="1" applyAlignment="1" applyProtection="1">
      <alignment horizontal="center" vertical="center"/>
      <protection hidden="1"/>
    </xf>
    <xf numFmtId="0" fontId="37" fillId="59" borderId="43" xfId="0" applyFont="1" applyFill="1" applyBorder="1" applyAlignment="1" applyProtection="1">
      <alignment horizontal="center" vertical="center"/>
      <protection hidden="1"/>
    </xf>
    <xf numFmtId="0" fontId="37" fillId="59" borderId="44" xfId="0" applyFont="1" applyFill="1" applyBorder="1" applyAlignment="1" applyProtection="1">
      <alignment horizontal="center" vertical="center"/>
      <protection hidden="1"/>
    </xf>
    <xf numFmtId="0" fontId="37" fillId="56" borderId="19" xfId="0" applyFont="1" applyFill="1" applyBorder="1" applyAlignment="1" applyProtection="1">
      <alignment horizontal="left" vertical="center" indent="1"/>
      <protection hidden="1"/>
    </xf>
    <xf numFmtId="0" fontId="37" fillId="56" borderId="29" xfId="0" applyFont="1" applyFill="1" applyBorder="1" applyAlignment="1" applyProtection="1">
      <alignment horizontal="left" vertical="center" indent="1"/>
      <protection hidden="1"/>
    </xf>
    <xf numFmtId="0" fontId="80" fillId="0" borderId="0" xfId="0" applyFont="1" applyFill="1" applyBorder="1" applyAlignment="1" applyProtection="1">
      <alignment horizontal="left" vertical="center" wrapText="1"/>
      <protection hidden="1"/>
    </xf>
    <xf numFmtId="3" fontId="37" fillId="59" borderId="31" xfId="0" applyNumberFormat="1" applyFont="1" applyFill="1" applyBorder="1" applyAlignment="1" applyProtection="1">
      <alignment horizontal="center" vertical="center"/>
      <protection hidden="1"/>
    </xf>
    <xf numFmtId="3" fontId="37" fillId="59" borderId="32" xfId="0" applyNumberFormat="1" applyFont="1" applyFill="1" applyBorder="1" applyAlignment="1" applyProtection="1">
      <alignment horizontal="center" vertical="center"/>
      <protection hidden="1"/>
    </xf>
    <xf numFmtId="3" fontId="37" fillId="59" borderId="39" xfId="0" applyNumberFormat="1" applyFont="1" applyFill="1" applyBorder="1" applyAlignment="1" applyProtection="1">
      <alignment horizontal="center" vertical="center"/>
      <protection hidden="1"/>
    </xf>
    <xf numFmtId="3" fontId="37" fillId="59" borderId="61" xfId="0" applyNumberFormat="1" applyFont="1" applyFill="1" applyBorder="1" applyAlignment="1" applyProtection="1">
      <alignment horizontal="center" vertical="center"/>
      <protection hidden="1"/>
    </xf>
    <xf numFmtId="164" fontId="37" fillId="59" borderId="31" xfId="0" applyNumberFormat="1" applyFont="1" applyFill="1" applyBorder="1" applyAlignment="1" applyProtection="1">
      <alignment horizontal="center" vertical="center"/>
      <protection hidden="1"/>
    </xf>
    <xf numFmtId="164" fontId="37" fillId="59" borderId="32" xfId="0" applyNumberFormat="1" applyFont="1" applyFill="1" applyBorder="1" applyAlignment="1" applyProtection="1">
      <alignment horizontal="center" vertical="center"/>
      <protection hidden="1"/>
    </xf>
    <xf numFmtId="164" fontId="37" fillId="56" borderId="19" xfId="0" applyNumberFormat="1" applyFont="1" applyFill="1" applyBorder="1" applyAlignment="1" applyProtection="1">
      <alignment horizontal="center" vertical="center"/>
      <protection locked="0"/>
    </xf>
    <xf numFmtId="164" fontId="37" fillId="56" borderId="29" xfId="0" applyNumberFormat="1" applyFont="1" applyFill="1" applyBorder="1" applyAlignment="1" applyProtection="1">
      <alignment horizontal="center" vertical="center"/>
      <protection locked="0"/>
    </xf>
    <xf numFmtId="185" fontId="37" fillId="59" borderId="19" xfId="0" applyNumberFormat="1" applyFont="1" applyFill="1" applyBorder="1" applyAlignment="1" applyProtection="1">
      <alignment horizontal="center" vertical="center"/>
      <protection hidden="1"/>
    </xf>
    <xf numFmtId="185" fontId="37" fillId="59" borderId="29" xfId="0" applyNumberFormat="1" applyFont="1" applyFill="1" applyBorder="1" applyAlignment="1" applyProtection="1">
      <alignment horizontal="center" vertical="center"/>
      <protection hidden="1"/>
    </xf>
    <xf numFmtId="0" fontId="38" fillId="33" borderId="0" xfId="42" applyFont="1" applyFill="1" applyBorder="1" applyAlignment="1" applyProtection="1">
      <alignment horizontal="left" vertical="center"/>
      <protection hidden="1"/>
    </xf>
    <xf numFmtId="184" fontId="80" fillId="67" borderId="30" xfId="0" applyNumberFormat="1" applyFont="1" applyFill="1" applyBorder="1" applyAlignment="1" applyProtection="1">
      <alignment horizontal="center" vertical="center"/>
    </xf>
    <xf numFmtId="4" fontId="80" fillId="67" borderId="31" xfId="0" applyNumberFormat="1" applyFont="1" applyFill="1" applyBorder="1" applyAlignment="1" applyProtection="1">
      <alignment horizontal="center" vertical="center"/>
    </xf>
    <xf numFmtId="164" fontId="80" fillId="67" borderId="32" xfId="0" applyNumberFormat="1" applyFont="1" applyFill="1" applyBorder="1" applyAlignment="1" applyProtection="1">
      <alignment horizontal="center" vertical="center"/>
    </xf>
  </cellXfs>
  <cellStyles count="2502">
    <cellStyle name="_x0010_“+ˆÉ•?pý¤" xfId="2138" xr:uid="{00000000-0005-0000-0000-000000000000}"/>
    <cellStyle name="_x0010_“+ˆÉ•?pý¤ 2" xfId="2139" xr:uid="{00000000-0005-0000-0000-000001000000}"/>
    <cellStyle name="1" xfId="2140" xr:uid="{00000000-0005-0000-0000-000002000000}"/>
    <cellStyle name="2" xfId="2141" xr:uid="{00000000-0005-0000-0000-000003000000}"/>
    <cellStyle name="20% - Accent1" xfId="19" builtinId="30" customBuiltin="1"/>
    <cellStyle name="20% - Accent1 2" xfId="55" xr:uid="{00000000-0005-0000-0000-000001000000}"/>
    <cellStyle name="20% - Accent1 2 2" xfId="2143" xr:uid="{00000000-0005-0000-0000-000005000000}"/>
    <cellStyle name="20% - Accent1 2 3" xfId="2142" xr:uid="{00000000-0005-0000-0000-000004000000}"/>
    <cellStyle name="20% - Accent1 3" xfId="2144" xr:uid="{00000000-0005-0000-0000-000006000000}"/>
    <cellStyle name="20% - Accent2" xfId="23" builtinId="34" customBuiltin="1"/>
    <cellStyle name="20% - Accent2 2" xfId="56" xr:uid="{00000000-0005-0000-0000-000003000000}"/>
    <cellStyle name="20% - Accent2 2 2" xfId="2146" xr:uid="{00000000-0005-0000-0000-000008000000}"/>
    <cellStyle name="20% - Accent2 2 3" xfId="2145" xr:uid="{00000000-0005-0000-0000-000007000000}"/>
    <cellStyle name="20% - Accent2 3" xfId="2147" xr:uid="{00000000-0005-0000-0000-000009000000}"/>
    <cellStyle name="20% - Accent3" xfId="27" builtinId="38" customBuiltin="1"/>
    <cellStyle name="20% - Accent3 2" xfId="57" xr:uid="{00000000-0005-0000-0000-000005000000}"/>
    <cellStyle name="20% - Accent3 2 2" xfId="2149" xr:uid="{00000000-0005-0000-0000-00000B000000}"/>
    <cellStyle name="20% - Accent3 2 3" xfId="2148" xr:uid="{00000000-0005-0000-0000-00000A000000}"/>
    <cellStyle name="20% - Accent3 3" xfId="2150" xr:uid="{00000000-0005-0000-0000-00000C000000}"/>
    <cellStyle name="20% - Accent4" xfId="31" builtinId="42" customBuiltin="1"/>
    <cellStyle name="20% - Accent4 2" xfId="58" xr:uid="{00000000-0005-0000-0000-000007000000}"/>
    <cellStyle name="20% - Accent4 2 2" xfId="2152" xr:uid="{00000000-0005-0000-0000-00000E000000}"/>
    <cellStyle name="20% - Accent4 2 3" xfId="2151" xr:uid="{00000000-0005-0000-0000-00000D000000}"/>
    <cellStyle name="20% - Accent4 3" xfId="2153" xr:uid="{00000000-0005-0000-0000-00000F000000}"/>
    <cellStyle name="20% - Accent5" xfId="35" builtinId="46" customBuiltin="1"/>
    <cellStyle name="20% - Accent5 2" xfId="59" xr:uid="{00000000-0005-0000-0000-000009000000}"/>
    <cellStyle name="20% - Accent6" xfId="39" builtinId="50" customBuiltin="1"/>
    <cellStyle name="20% - Accent6 2" xfId="60" xr:uid="{00000000-0005-0000-0000-00000B000000}"/>
    <cellStyle name="40% - Accent1" xfId="20" builtinId="31" customBuiltin="1"/>
    <cellStyle name="40% - Accent1 2" xfId="61" xr:uid="{00000000-0005-0000-0000-00000D000000}"/>
    <cellStyle name="40% - Accent2" xfId="24" builtinId="35" customBuiltin="1"/>
    <cellStyle name="40% - Accent2 2" xfId="62" xr:uid="{00000000-0005-0000-0000-00000F000000}"/>
    <cellStyle name="40% - Accent3" xfId="28" builtinId="39" customBuiltin="1"/>
    <cellStyle name="40% - Accent3 2" xfId="63" xr:uid="{00000000-0005-0000-0000-000011000000}"/>
    <cellStyle name="40% - Accent3 2 2" xfId="2155" xr:uid="{00000000-0005-0000-0000-000015000000}"/>
    <cellStyle name="40% - Accent3 2 3" xfId="2154" xr:uid="{00000000-0005-0000-0000-000014000000}"/>
    <cellStyle name="40% - Accent3 3" xfId="2156" xr:uid="{00000000-0005-0000-0000-000016000000}"/>
    <cellStyle name="40% - Accent4" xfId="32" builtinId="43" customBuiltin="1"/>
    <cellStyle name="40% - Accent4 2" xfId="64" xr:uid="{00000000-0005-0000-0000-000013000000}"/>
    <cellStyle name="40% - Accent5" xfId="36" builtinId="47" customBuiltin="1"/>
    <cellStyle name="40% - Accent5 2" xfId="65" xr:uid="{00000000-0005-0000-0000-000015000000}"/>
    <cellStyle name="40% - Accent6" xfId="40" builtinId="51" customBuiltin="1"/>
    <cellStyle name="40% - Accent6 2" xfId="66" xr:uid="{00000000-0005-0000-0000-000017000000}"/>
    <cellStyle name="60% - Accent1" xfId="21" builtinId="32" customBuiltin="1"/>
    <cellStyle name="60% - Accent1 2" xfId="67" xr:uid="{00000000-0005-0000-0000-000019000000}"/>
    <cellStyle name="60% - Accent2" xfId="25" builtinId="36" customBuiltin="1"/>
    <cellStyle name="60% - Accent2 2" xfId="68" xr:uid="{00000000-0005-0000-0000-00001B000000}"/>
    <cellStyle name="60% - Accent3" xfId="29" builtinId="40" customBuiltin="1"/>
    <cellStyle name="60% - Accent3 2" xfId="69" xr:uid="{00000000-0005-0000-0000-00001D000000}"/>
    <cellStyle name="60% - Accent3 2 2" xfId="2158" xr:uid="{00000000-0005-0000-0000-00001D000000}"/>
    <cellStyle name="60% - Accent3 2 3" xfId="2157" xr:uid="{00000000-0005-0000-0000-00001C000000}"/>
    <cellStyle name="60% - Accent3 3" xfId="2159" xr:uid="{00000000-0005-0000-0000-00001E000000}"/>
    <cellStyle name="60% - Accent4" xfId="33" builtinId="44" customBuiltin="1"/>
    <cellStyle name="60% - Accent4 2" xfId="70" xr:uid="{00000000-0005-0000-0000-00001F000000}"/>
    <cellStyle name="60% - Accent4 2 2" xfId="2161" xr:uid="{00000000-0005-0000-0000-000020000000}"/>
    <cellStyle name="60% - Accent4 2 3" xfId="2160" xr:uid="{00000000-0005-0000-0000-00001F000000}"/>
    <cellStyle name="60% - Accent4 3" xfId="2162" xr:uid="{00000000-0005-0000-0000-000021000000}"/>
    <cellStyle name="60% - Accent5" xfId="37" builtinId="48" customBuiltin="1"/>
    <cellStyle name="60% - Accent5 2" xfId="71" xr:uid="{00000000-0005-0000-0000-000021000000}"/>
    <cellStyle name="60% - Accent6" xfId="41" builtinId="52" customBuiltin="1"/>
    <cellStyle name="60% - Accent6 2" xfId="72" xr:uid="{00000000-0005-0000-0000-000023000000}"/>
    <cellStyle name="60% - Accent6 2 2" xfId="2164" xr:uid="{00000000-0005-0000-0000-000024000000}"/>
    <cellStyle name="60% - Accent6 2 3" xfId="2163" xr:uid="{00000000-0005-0000-0000-000023000000}"/>
    <cellStyle name="60% - Accent6 3" xfId="2165" xr:uid="{00000000-0005-0000-0000-000025000000}"/>
    <cellStyle name="Accent1" xfId="18" builtinId="29" customBuiltin="1"/>
    <cellStyle name="Accent1 2" xfId="73" xr:uid="{00000000-0005-0000-0000-000025000000}"/>
    <cellStyle name="Accent2" xfId="22" builtinId="33" customBuiltin="1"/>
    <cellStyle name="Accent2 2" xfId="74" xr:uid="{00000000-0005-0000-0000-000027000000}"/>
    <cellStyle name="Accent3" xfId="26" builtinId="37" customBuiltin="1"/>
    <cellStyle name="Accent3 2" xfId="75" xr:uid="{00000000-0005-0000-0000-000029000000}"/>
    <cellStyle name="Accent4" xfId="30" builtinId="41" customBuiltin="1"/>
    <cellStyle name="Accent4 2" xfId="76" xr:uid="{00000000-0005-0000-0000-00002B000000}"/>
    <cellStyle name="Accent5" xfId="34" builtinId="45" customBuiltin="1"/>
    <cellStyle name="Accent5 2" xfId="77" xr:uid="{00000000-0005-0000-0000-00002D000000}"/>
    <cellStyle name="Accent6" xfId="38" builtinId="49" customBuiltin="1"/>
    <cellStyle name="Accent6 2" xfId="78" xr:uid="{00000000-0005-0000-0000-00002F000000}"/>
    <cellStyle name="Actual Date" xfId="2166" xr:uid="{00000000-0005-0000-0000-00002C000000}"/>
    <cellStyle name="Actual Date 2" xfId="2167" xr:uid="{00000000-0005-0000-0000-00002D000000}"/>
    <cellStyle name="Bad" xfId="7" builtinId="27" customBuiltin="1"/>
    <cellStyle name="Bad 2" xfId="79" xr:uid="{00000000-0005-0000-0000-000031000000}"/>
    <cellStyle name="Calc Currency (0)" xfId="2168" xr:uid="{00000000-0005-0000-0000-00002F000000}"/>
    <cellStyle name="Calc Currency (2)" xfId="2169" xr:uid="{00000000-0005-0000-0000-000030000000}"/>
    <cellStyle name="Calc Percent (0)" xfId="2170" xr:uid="{00000000-0005-0000-0000-000031000000}"/>
    <cellStyle name="Calc Percent (1)" xfId="2171" xr:uid="{00000000-0005-0000-0000-000032000000}"/>
    <cellStyle name="Calc Percent (2)" xfId="2172" xr:uid="{00000000-0005-0000-0000-000033000000}"/>
    <cellStyle name="Calc Units (0)" xfId="2173" xr:uid="{00000000-0005-0000-0000-000034000000}"/>
    <cellStyle name="Calc Units (1)" xfId="2174" xr:uid="{00000000-0005-0000-0000-000035000000}"/>
    <cellStyle name="Calc Units (2)" xfId="2175" xr:uid="{00000000-0005-0000-0000-000036000000}"/>
    <cellStyle name="Calculation" xfId="11" builtinId="22" customBuiltin="1"/>
    <cellStyle name="Calculation 2" xfId="80" xr:uid="{00000000-0005-0000-0000-000033000000}"/>
    <cellStyle name="Calculation 2 2" xfId="2488" xr:uid="{00000000-0005-0000-0000-000038000000}"/>
    <cellStyle name="Calculation 2 3" xfId="2493" xr:uid="{00000000-0005-0000-0000-000039000000}"/>
    <cellStyle name="Check Cell" xfId="13" builtinId="23" customBuiltin="1"/>
    <cellStyle name="Check Cell 2" xfId="81" xr:uid="{00000000-0005-0000-0000-000035000000}"/>
    <cellStyle name="Comma [00]" xfId="2176" xr:uid="{00000000-0005-0000-0000-00003B000000}"/>
    <cellStyle name="Comma 10" xfId="2014" xr:uid="{00000000-0005-0000-0000-00003C000000}"/>
    <cellStyle name="Comma 10 2" xfId="2177" xr:uid="{00000000-0005-0000-0000-00003D000000}"/>
    <cellStyle name="Comma 11" xfId="2015" xr:uid="{00000000-0005-0000-0000-00003E000000}"/>
    <cellStyle name="Comma 11 2" xfId="2016" xr:uid="{00000000-0005-0000-0000-00003F000000}"/>
    <cellStyle name="Comma 12" xfId="2017" xr:uid="{00000000-0005-0000-0000-000040000000}"/>
    <cellStyle name="Comma 12 2" xfId="2018" xr:uid="{00000000-0005-0000-0000-000041000000}"/>
    <cellStyle name="Comma 13" xfId="2019" xr:uid="{00000000-0005-0000-0000-000042000000}"/>
    <cellStyle name="Comma 13 2" xfId="2178" xr:uid="{00000000-0005-0000-0000-000043000000}"/>
    <cellStyle name="Comma 13 2 2" xfId="2179" xr:uid="{00000000-0005-0000-0000-000044000000}"/>
    <cellStyle name="Comma 13 3" xfId="2180" xr:uid="{00000000-0005-0000-0000-000045000000}"/>
    <cellStyle name="Comma 14" xfId="2135" xr:uid="{00000000-0005-0000-0000-000046000000}"/>
    <cellStyle name="Comma 14 2" xfId="2181" xr:uid="{00000000-0005-0000-0000-000047000000}"/>
    <cellStyle name="Comma 15 2" xfId="2182" xr:uid="{00000000-0005-0000-0000-000048000000}"/>
    <cellStyle name="Comma 16" xfId="2183" xr:uid="{00000000-0005-0000-0000-000049000000}"/>
    <cellStyle name="Comma 16 2" xfId="2184" xr:uid="{00000000-0005-0000-0000-00004A000000}"/>
    <cellStyle name="Comma 17 2" xfId="2185" xr:uid="{00000000-0005-0000-0000-00004B000000}"/>
    <cellStyle name="Comma 18" xfId="2186" xr:uid="{00000000-0005-0000-0000-00004C000000}"/>
    <cellStyle name="Comma 19" xfId="2187" xr:uid="{00000000-0005-0000-0000-00004D000000}"/>
    <cellStyle name="Comma 2" xfId="44" xr:uid="{00000000-0005-0000-0000-000037000000}"/>
    <cellStyle name="Comma 2 10" xfId="1998" xr:uid="{00000000-0005-0000-0000-000037000000}"/>
    <cellStyle name="Comma 2 106" xfId="2188" xr:uid="{00000000-0005-0000-0000-00004F000000}"/>
    <cellStyle name="Comma 2 2" xfId="45" xr:uid="{00000000-0005-0000-0000-000038000000}"/>
    <cellStyle name="Comma 2 2 2" xfId="2022" xr:uid="{00000000-0005-0000-0000-000051000000}"/>
    <cellStyle name="Comma 2 2 2 2" xfId="2189" xr:uid="{00000000-0005-0000-0000-000052000000}"/>
    <cellStyle name="Comma 2 2 2 3" xfId="2190" xr:uid="{00000000-0005-0000-0000-000053000000}"/>
    <cellStyle name="Comma 2 2 3" xfId="2023" xr:uid="{00000000-0005-0000-0000-000054000000}"/>
    <cellStyle name="Comma 2 2 4" xfId="2191" xr:uid="{00000000-0005-0000-0000-000055000000}"/>
    <cellStyle name="Comma 2 2 5" xfId="2192" xr:uid="{00000000-0005-0000-0000-000056000000}"/>
    <cellStyle name="Comma 2 2 6" xfId="2021" xr:uid="{00000000-0005-0000-0000-000050000000}"/>
    <cellStyle name="Comma 2 2 7" xfId="2005" xr:uid="{00000000-0005-0000-0000-000038000000}"/>
    <cellStyle name="Comma 2 2 8" xfId="1999" xr:uid="{00000000-0005-0000-0000-000038000000}"/>
    <cellStyle name="Comma 2 3" xfId="2024" xr:uid="{00000000-0005-0000-0000-000057000000}"/>
    <cellStyle name="Comma 2 3 2" xfId="2025" xr:uid="{00000000-0005-0000-0000-000058000000}"/>
    <cellStyle name="Comma 2 3 2 2" xfId="2193" xr:uid="{00000000-0005-0000-0000-000059000000}"/>
    <cellStyle name="Comma 2 3 3" xfId="2194" xr:uid="{00000000-0005-0000-0000-00005A000000}"/>
    <cellStyle name="Comma 2 4" xfId="2026" xr:uid="{00000000-0005-0000-0000-00005B000000}"/>
    <cellStyle name="Comma 2 4 2" xfId="2195" xr:uid="{00000000-0005-0000-0000-00005C000000}"/>
    <cellStyle name="Comma 2 4 3" xfId="2196" xr:uid="{00000000-0005-0000-0000-00005D000000}"/>
    <cellStyle name="Comma 2 4 3 2" xfId="2197" xr:uid="{00000000-0005-0000-0000-00005E000000}"/>
    <cellStyle name="Comma 2 4 4" xfId="2198" xr:uid="{00000000-0005-0000-0000-00005F000000}"/>
    <cellStyle name="Comma 2 4 5" xfId="2199" xr:uid="{00000000-0005-0000-0000-000060000000}"/>
    <cellStyle name="Comma 2 4 6" xfId="2200" xr:uid="{00000000-0005-0000-0000-000061000000}"/>
    <cellStyle name="Comma 2 5" xfId="2027" xr:uid="{00000000-0005-0000-0000-000062000000}"/>
    <cellStyle name="Comma 2 5 2" xfId="2201" xr:uid="{00000000-0005-0000-0000-000063000000}"/>
    <cellStyle name="Comma 2 6" xfId="2028" xr:uid="{00000000-0005-0000-0000-000064000000}"/>
    <cellStyle name="Comma 2 7" xfId="2202" xr:uid="{00000000-0005-0000-0000-000065000000}"/>
    <cellStyle name="Comma 2 8" xfId="2020" xr:uid="{00000000-0005-0000-0000-00004E000000}"/>
    <cellStyle name="Comma 2 9" xfId="2004" xr:uid="{00000000-0005-0000-0000-000037000000}"/>
    <cellStyle name="Comma 20" xfId="2203" xr:uid="{00000000-0005-0000-0000-000066000000}"/>
    <cellStyle name="Comma 21" xfId="2204" xr:uid="{00000000-0005-0000-0000-000067000000}"/>
    <cellStyle name="Comma 22" xfId="2205" xr:uid="{00000000-0005-0000-0000-000068000000}"/>
    <cellStyle name="Comma 3" xfId="46" xr:uid="{00000000-0005-0000-0000-000039000000}"/>
    <cellStyle name="Comma 3 10" xfId="2006" xr:uid="{00000000-0005-0000-0000-000039000000}"/>
    <cellStyle name="Comma 3 11" xfId="2000" xr:uid="{00000000-0005-0000-0000-000039000000}"/>
    <cellStyle name="Comma 3 2" xfId="2030" xr:uid="{00000000-0005-0000-0000-00006A000000}"/>
    <cellStyle name="Comma 3 2 10" xfId="2206" xr:uid="{00000000-0005-0000-0000-00006B000000}"/>
    <cellStyle name="Comma 3 2 11" xfId="2207" xr:uid="{00000000-0005-0000-0000-00006C000000}"/>
    <cellStyle name="Comma 3 2 2" xfId="2208" xr:uid="{00000000-0005-0000-0000-00006D000000}"/>
    <cellStyle name="Comma 3 2 2 2" xfId="2209" xr:uid="{00000000-0005-0000-0000-00006E000000}"/>
    <cellStyle name="Comma 3 2 3" xfId="2210" xr:uid="{00000000-0005-0000-0000-00006F000000}"/>
    <cellStyle name="Comma 3 2 4" xfId="2211" xr:uid="{00000000-0005-0000-0000-000070000000}"/>
    <cellStyle name="Comma 3 2 5" xfId="2212" xr:uid="{00000000-0005-0000-0000-000071000000}"/>
    <cellStyle name="Comma 3 2 6" xfId="2213" xr:uid="{00000000-0005-0000-0000-000072000000}"/>
    <cellStyle name="Comma 3 2 6 2" xfId="2214" xr:uid="{00000000-0005-0000-0000-000073000000}"/>
    <cellStyle name="Comma 3 2 7" xfId="2215" xr:uid="{00000000-0005-0000-0000-000074000000}"/>
    <cellStyle name="Comma 3 2 7 2" xfId="2216" xr:uid="{00000000-0005-0000-0000-000075000000}"/>
    <cellStyle name="Comma 3 2 8" xfId="2217" xr:uid="{00000000-0005-0000-0000-000076000000}"/>
    <cellStyle name="Comma 3 2 8 2" xfId="2218" xr:uid="{00000000-0005-0000-0000-000077000000}"/>
    <cellStyle name="Comma 3 2 9" xfId="2219" xr:uid="{00000000-0005-0000-0000-000078000000}"/>
    <cellStyle name="Comma 3 2 9 2" xfId="2220" xr:uid="{00000000-0005-0000-0000-000079000000}"/>
    <cellStyle name="Comma 3 3" xfId="2221" xr:uid="{00000000-0005-0000-0000-00007A000000}"/>
    <cellStyle name="Comma 3 3 2" xfId="2222" xr:uid="{00000000-0005-0000-0000-00007B000000}"/>
    <cellStyle name="Comma 3 3 3" xfId="2223" xr:uid="{00000000-0005-0000-0000-00007C000000}"/>
    <cellStyle name="Comma 3 3 4" xfId="2224" xr:uid="{00000000-0005-0000-0000-00007D000000}"/>
    <cellStyle name="Comma 3 3 5" xfId="2225" xr:uid="{00000000-0005-0000-0000-00007E000000}"/>
    <cellStyle name="Comma 3 3 6" xfId="2226" xr:uid="{00000000-0005-0000-0000-00007F000000}"/>
    <cellStyle name="Comma 3 4" xfId="2227" xr:uid="{00000000-0005-0000-0000-000080000000}"/>
    <cellStyle name="Comma 3 5" xfId="2228" xr:uid="{00000000-0005-0000-0000-000081000000}"/>
    <cellStyle name="Comma 3 6" xfId="2229" xr:uid="{00000000-0005-0000-0000-000082000000}"/>
    <cellStyle name="Comma 3 7" xfId="2230" xr:uid="{00000000-0005-0000-0000-000083000000}"/>
    <cellStyle name="Comma 3 8" xfId="2231" xr:uid="{00000000-0005-0000-0000-000084000000}"/>
    <cellStyle name="Comma 3 9" xfId="2029" xr:uid="{00000000-0005-0000-0000-000069000000}"/>
    <cellStyle name="Comma 4" xfId="47" xr:uid="{00000000-0005-0000-0000-00003A000000}"/>
    <cellStyle name="Comma 4 10" xfId="2031" xr:uid="{00000000-0005-0000-0000-000085000000}"/>
    <cellStyle name="Comma 4 2" xfId="2032" xr:uid="{00000000-0005-0000-0000-000086000000}"/>
    <cellStyle name="Comma 4 2 2" xfId="2033" xr:uid="{00000000-0005-0000-0000-000087000000}"/>
    <cellStyle name="Comma 4 2 2 2" xfId="2034" xr:uid="{00000000-0005-0000-0000-000088000000}"/>
    <cellStyle name="Comma 4 2 3" xfId="2035" xr:uid="{00000000-0005-0000-0000-000089000000}"/>
    <cellStyle name="Comma 4 3" xfId="2036" xr:uid="{00000000-0005-0000-0000-00008A000000}"/>
    <cellStyle name="Comma 4 3 2" xfId="2037" xr:uid="{00000000-0005-0000-0000-00008B000000}"/>
    <cellStyle name="Comma 4 4" xfId="2038" xr:uid="{00000000-0005-0000-0000-00008C000000}"/>
    <cellStyle name="Comma 4 5" xfId="2039" xr:uid="{00000000-0005-0000-0000-00008D000000}"/>
    <cellStyle name="Comma 4 5 2" xfId="2040" xr:uid="{00000000-0005-0000-0000-00008E000000}"/>
    <cellStyle name="Comma 4 6" xfId="2232" xr:uid="{00000000-0005-0000-0000-00008F000000}"/>
    <cellStyle name="Comma 4 7" xfId="2233" xr:uid="{00000000-0005-0000-0000-000090000000}"/>
    <cellStyle name="Comma 4 8" xfId="2234" xr:uid="{00000000-0005-0000-0000-000091000000}"/>
    <cellStyle name="Comma 4 9" xfId="2235" xr:uid="{00000000-0005-0000-0000-000092000000}"/>
    <cellStyle name="Comma 5" xfId="43" xr:uid="{00000000-0005-0000-0000-00003B000000}"/>
    <cellStyle name="Comma 5 2" xfId="2042" xr:uid="{00000000-0005-0000-0000-000094000000}"/>
    <cellStyle name="Comma 5 2 2" xfId="2043" xr:uid="{00000000-0005-0000-0000-000095000000}"/>
    <cellStyle name="Comma 5 2 2 2" xfId="2044" xr:uid="{00000000-0005-0000-0000-000096000000}"/>
    <cellStyle name="Comma 5 2 3" xfId="2045" xr:uid="{00000000-0005-0000-0000-000097000000}"/>
    <cellStyle name="Comma 5 3" xfId="2046" xr:uid="{00000000-0005-0000-0000-000098000000}"/>
    <cellStyle name="Comma 5 3 2" xfId="2047" xr:uid="{00000000-0005-0000-0000-000099000000}"/>
    <cellStyle name="Comma 5 4" xfId="2048" xr:uid="{00000000-0005-0000-0000-00009A000000}"/>
    <cellStyle name="Comma 5 5" xfId="2049" xr:uid="{00000000-0005-0000-0000-00009B000000}"/>
    <cellStyle name="Comma 5 6" xfId="2050" xr:uid="{00000000-0005-0000-0000-00009C000000}"/>
    <cellStyle name="Comma 5 7" xfId="2041" xr:uid="{00000000-0005-0000-0000-000093000000}"/>
    <cellStyle name="Comma 5 8" xfId="2003" xr:uid="{00000000-0005-0000-0000-00003B000000}"/>
    <cellStyle name="Comma 5 9" xfId="1997" xr:uid="{00000000-0005-0000-0000-00003B000000}"/>
    <cellStyle name="Comma 6" xfId="2051" xr:uid="{00000000-0005-0000-0000-00009D000000}"/>
    <cellStyle name="Comma 6 2" xfId="2052" xr:uid="{00000000-0005-0000-0000-00009E000000}"/>
    <cellStyle name="Comma 6 2 2" xfId="2053" xr:uid="{00000000-0005-0000-0000-00009F000000}"/>
    <cellStyle name="Comma 6 3" xfId="2054" xr:uid="{00000000-0005-0000-0000-0000A0000000}"/>
    <cellStyle name="Comma 6 3 2" xfId="2236" xr:uid="{00000000-0005-0000-0000-0000A1000000}"/>
    <cellStyle name="Comma 6 3 3" xfId="2237" xr:uid="{00000000-0005-0000-0000-0000A2000000}"/>
    <cellStyle name="Comma 6 4" xfId="2055" xr:uid="{00000000-0005-0000-0000-0000A3000000}"/>
    <cellStyle name="Comma 7" xfId="2056" xr:uid="{00000000-0005-0000-0000-0000A4000000}"/>
    <cellStyle name="Comma 7 2" xfId="2057" xr:uid="{00000000-0005-0000-0000-0000A5000000}"/>
    <cellStyle name="Comma 7 3" xfId="2238" xr:uid="{00000000-0005-0000-0000-0000A6000000}"/>
    <cellStyle name="Comma 7 4" xfId="2239" xr:uid="{00000000-0005-0000-0000-0000A7000000}"/>
    <cellStyle name="Comma 8" xfId="2058" xr:uid="{00000000-0005-0000-0000-0000A8000000}"/>
    <cellStyle name="Comma 8 2" xfId="2240" xr:uid="{00000000-0005-0000-0000-0000A9000000}"/>
    <cellStyle name="Comma 9" xfId="2013" xr:uid="{00000000-0005-0000-0000-0000AA000000}"/>
    <cellStyle name="Comma 9 2" xfId="2241" xr:uid="{00000000-0005-0000-0000-0000AB000000}"/>
    <cellStyle name="Comma 9 2 2" xfId="2242" xr:uid="{00000000-0005-0000-0000-0000AC000000}"/>
    <cellStyle name="Comma 9 3" xfId="2243" xr:uid="{00000000-0005-0000-0000-0000AD000000}"/>
    <cellStyle name="Comma 9 4" xfId="2244" xr:uid="{00000000-0005-0000-0000-0000AE000000}"/>
    <cellStyle name="Comma0" xfId="2245" xr:uid="{00000000-0005-0000-0000-0000AF000000}"/>
    <cellStyle name="CommaSimple" xfId="2246" xr:uid="{00000000-0005-0000-0000-0000B0000000}"/>
    <cellStyle name="Currency [00]" xfId="2247" xr:uid="{00000000-0005-0000-0000-0000B1000000}"/>
    <cellStyle name="Currency 10" xfId="2248" xr:uid="{00000000-0005-0000-0000-0000B2000000}"/>
    <cellStyle name="Currency 11" xfId="2249" xr:uid="{00000000-0005-0000-0000-0000B3000000}"/>
    <cellStyle name="Currency 11 2" xfId="2250" xr:uid="{00000000-0005-0000-0000-0000B4000000}"/>
    <cellStyle name="Currency 11 2 2" xfId="2251" xr:uid="{00000000-0005-0000-0000-0000B5000000}"/>
    <cellStyle name="Currency 12" xfId="2252" xr:uid="{00000000-0005-0000-0000-0000B6000000}"/>
    <cellStyle name="Currency 13" xfId="2253" xr:uid="{00000000-0005-0000-0000-0000B7000000}"/>
    <cellStyle name="Currency 13 2" xfId="2254" xr:uid="{00000000-0005-0000-0000-0000B8000000}"/>
    <cellStyle name="Currency 14" xfId="2255" xr:uid="{00000000-0005-0000-0000-0000B9000000}"/>
    <cellStyle name="Currency 14 2" xfId="2256" xr:uid="{00000000-0005-0000-0000-0000BA000000}"/>
    <cellStyle name="Currency 15" xfId="2257" xr:uid="{00000000-0005-0000-0000-0000BB000000}"/>
    <cellStyle name="Currency 15 2" xfId="2258" xr:uid="{00000000-0005-0000-0000-0000BC000000}"/>
    <cellStyle name="Currency 16 2" xfId="2259" xr:uid="{00000000-0005-0000-0000-0000BD000000}"/>
    <cellStyle name="Currency 17" xfId="2260" xr:uid="{00000000-0005-0000-0000-0000BE000000}"/>
    <cellStyle name="Currency 17 2" xfId="2261" xr:uid="{00000000-0005-0000-0000-0000BF000000}"/>
    <cellStyle name="Currency 18" xfId="2262" xr:uid="{00000000-0005-0000-0000-0000C0000000}"/>
    <cellStyle name="Currency 19" xfId="2263" xr:uid="{00000000-0005-0000-0000-0000C1000000}"/>
    <cellStyle name="Currency 2" xfId="82" xr:uid="{00000000-0005-0000-0000-00003D000000}"/>
    <cellStyle name="Currency 2 2" xfId="2060" xr:uid="{00000000-0005-0000-0000-0000C3000000}"/>
    <cellStyle name="Currency 2 2 2" xfId="2264" xr:uid="{00000000-0005-0000-0000-0000C4000000}"/>
    <cellStyle name="Currency 2 2 3" xfId="2265" xr:uid="{00000000-0005-0000-0000-0000C5000000}"/>
    <cellStyle name="Currency 2 2 4" xfId="2266" xr:uid="{00000000-0005-0000-0000-0000C6000000}"/>
    <cellStyle name="Currency 2 3" xfId="2061" xr:uid="{00000000-0005-0000-0000-0000C7000000}"/>
    <cellStyle name="Currency 2 3 2" xfId="2267" xr:uid="{00000000-0005-0000-0000-0000C8000000}"/>
    <cellStyle name="Currency 2 3 3" xfId="2268" xr:uid="{00000000-0005-0000-0000-0000C9000000}"/>
    <cellStyle name="Currency 2 4" xfId="2062" xr:uid="{00000000-0005-0000-0000-0000CA000000}"/>
    <cellStyle name="Currency 2 4 2" xfId="2269" xr:uid="{00000000-0005-0000-0000-0000CB000000}"/>
    <cellStyle name="Currency 2 4 3" xfId="2270" xr:uid="{00000000-0005-0000-0000-0000CC000000}"/>
    <cellStyle name="Currency 2 4 3 2" xfId="2271" xr:uid="{00000000-0005-0000-0000-0000CD000000}"/>
    <cellStyle name="Currency 2 4 4" xfId="2272" xr:uid="{00000000-0005-0000-0000-0000CE000000}"/>
    <cellStyle name="Currency 2 5" xfId="2273" xr:uid="{00000000-0005-0000-0000-0000CF000000}"/>
    <cellStyle name="Currency 2 5 2" xfId="2274" xr:uid="{00000000-0005-0000-0000-0000D0000000}"/>
    <cellStyle name="Currency 2 6" xfId="2275" xr:uid="{00000000-0005-0000-0000-0000D1000000}"/>
    <cellStyle name="Currency 2 7" xfId="2276" xr:uid="{00000000-0005-0000-0000-0000D2000000}"/>
    <cellStyle name="Currency 2 8" xfId="2277" xr:uid="{00000000-0005-0000-0000-0000D3000000}"/>
    <cellStyle name="Currency 2 9" xfId="2059" xr:uid="{00000000-0005-0000-0000-0000C2000000}"/>
    <cellStyle name="Currency 20" xfId="2278" xr:uid="{00000000-0005-0000-0000-0000D4000000}"/>
    <cellStyle name="Currency 21" xfId="2279" xr:uid="{00000000-0005-0000-0000-0000D5000000}"/>
    <cellStyle name="Currency 22" xfId="2280" xr:uid="{00000000-0005-0000-0000-0000D6000000}"/>
    <cellStyle name="Currency 24" xfId="2281" xr:uid="{00000000-0005-0000-0000-0000D7000000}"/>
    <cellStyle name="Currency 3" xfId="83" xr:uid="{00000000-0005-0000-0000-00003E000000}"/>
    <cellStyle name="Currency 3 2" xfId="2064" xr:uid="{00000000-0005-0000-0000-0000D9000000}"/>
    <cellStyle name="Currency 3 2 2" xfId="2282" xr:uid="{00000000-0005-0000-0000-0000DA000000}"/>
    <cellStyle name="Currency 3 3" xfId="2065" xr:uid="{00000000-0005-0000-0000-0000DB000000}"/>
    <cellStyle name="Currency 3 4" xfId="2063" xr:uid="{00000000-0005-0000-0000-0000D8000000}"/>
    <cellStyle name="Currency 4" xfId="2066" xr:uid="{00000000-0005-0000-0000-0000DC000000}"/>
    <cellStyle name="Currency 4 2" xfId="2283" xr:uid="{00000000-0005-0000-0000-0000DD000000}"/>
    <cellStyle name="Currency 4 2 10" xfId="2284" xr:uid="{00000000-0005-0000-0000-0000DE000000}"/>
    <cellStyle name="Currency 4 2 10 2" xfId="2285" xr:uid="{00000000-0005-0000-0000-0000DF000000}"/>
    <cellStyle name="Currency 4 2 11" xfId="2286" xr:uid="{00000000-0005-0000-0000-0000E0000000}"/>
    <cellStyle name="Currency 4 2 2" xfId="2287" xr:uid="{00000000-0005-0000-0000-0000E1000000}"/>
    <cellStyle name="Currency 4 2 2 2" xfId="2288" xr:uid="{00000000-0005-0000-0000-0000E2000000}"/>
    <cellStyle name="Currency 4 2 3" xfId="2289" xr:uid="{00000000-0005-0000-0000-0000E3000000}"/>
    <cellStyle name="Currency 4 2 4" xfId="2290" xr:uid="{00000000-0005-0000-0000-0000E4000000}"/>
    <cellStyle name="Currency 4 2 5" xfId="2291" xr:uid="{00000000-0005-0000-0000-0000E5000000}"/>
    <cellStyle name="Currency 4 2 6" xfId="2292" xr:uid="{00000000-0005-0000-0000-0000E6000000}"/>
    <cellStyle name="Currency 4 2 6 2" xfId="2293" xr:uid="{00000000-0005-0000-0000-0000E7000000}"/>
    <cellStyle name="Currency 4 2 7" xfId="2294" xr:uid="{00000000-0005-0000-0000-0000E8000000}"/>
    <cellStyle name="Currency 4 2 7 2" xfId="2295" xr:uid="{00000000-0005-0000-0000-0000E9000000}"/>
    <cellStyle name="Currency 4 2 8" xfId="2296" xr:uid="{00000000-0005-0000-0000-0000EA000000}"/>
    <cellStyle name="Currency 4 2 8 2" xfId="2297" xr:uid="{00000000-0005-0000-0000-0000EB000000}"/>
    <cellStyle name="Currency 4 2 9" xfId="2298" xr:uid="{00000000-0005-0000-0000-0000EC000000}"/>
    <cellStyle name="Currency 4 2 9 2" xfId="2299" xr:uid="{00000000-0005-0000-0000-0000ED000000}"/>
    <cellStyle name="Currency 4 3" xfId="2300" xr:uid="{00000000-0005-0000-0000-0000EE000000}"/>
    <cellStyle name="Currency 4 3 2" xfId="2301" xr:uid="{00000000-0005-0000-0000-0000EF000000}"/>
    <cellStyle name="Currency 4 3 3" xfId="2302" xr:uid="{00000000-0005-0000-0000-0000F0000000}"/>
    <cellStyle name="Currency 4 3 4" xfId="2303" xr:uid="{00000000-0005-0000-0000-0000F1000000}"/>
    <cellStyle name="Currency 4 3 5" xfId="2304" xr:uid="{00000000-0005-0000-0000-0000F2000000}"/>
    <cellStyle name="Currency 4 4" xfId="2305" xr:uid="{00000000-0005-0000-0000-0000F3000000}"/>
    <cellStyle name="Currency 4 5" xfId="2306" xr:uid="{00000000-0005-0000-0000-0000F4000000}"/>
    <cellStyle name="Currency 5" xfId="2067" xr:uid="{00000000-0005-0000-0000-0000F5000000}"/>
    <cellStyle name="Currency 5 2" xfId="2307" xr:uid="{00000000-0005-0000-0000-0000F6000000}"/>
    <cellStyle name="Currency 5 3" xfId="2308" xr:uid="{00000000-0005-0000-0000-0000F7000000}"/>
    <cellStyle name="Currency 5 4" xfId="2309" xr:uid="{00000000-0005-0000-0000-0000F8000000}"/>
    <cellStyle name="Currency 5 5" xfId="2310" xr:uid="{00000000-0005-0000-0000-0000F9000000}"/>
    <cellStyle name="Currency 5 6" xfId="2311" xr:uid="{00000000-0005-0000-0000-0000FA000000}"/>
    <cellStyle name="Currency 6" xfId="2312" xr:uid="{00000000-0005-0000-0000-0000FB000000}"/>
    <cellStyle name="Currency 6 2" xfId="2313" xr:uid="{00000000-0005-0000-0000-0000FC000000}"/>
    <cellStyle name="Currency 6 2 2" xfId="2314" xr:uid="{00000000-0005-0000-0000-0000FD000000}"/>
    <cellStyle name="Currency 7" xfId="2315" xr:uid="{00000000-0005-0000-0000-0000FE000000}"/>
    <cellStyle name="Currency 7 2" xfId="2316" xr:uid="{00000000-0005-0000-0000-0000FF000000}"/>
    <cellStyle name="Currency 8" xfId="2317" xr:uid="{00000000-0005-0000-0000-000000010000}"/>
    <cellStyle name="Currency 8 2" xfId="2318" xr:uid="{00000000-0005-0000-0000-000001010000}"/>
    <cellStyle name="Currency 8 3" xfId="2319" xr:uid="{00000000-0005-0000-0000-000002010000}"/>
    <cellStyle name="Currency 8 4" xfId="2320" xr:uid="{00000000-0005-0000-0000-000003010000}"/>
    <cellStyle name="Currency 8 5" xfId="2321" xr:uid="{00000000-0005-0000-0000-000004010000}"/>
    <cellStyle name="Currency 8 6" xfId="2322" xr:uid="{00000000-0005-0000-0000-000005010000}"/>
    <cellStyle name="Currency 9" xfId="2323" xr:uid="{00000000-0005-0000-0000-000006010000}"/>
    <cellStyle name="Currency 9 2" xfId="2324" xr:uid="{00000000-0005-0000-0000-000007010000}"/>
    <cellStyle name="Currency 9 3" xfId="2325" xr:uid="{00000000-0005-0000-0000-000008010000}"/>
    <cellStyle name="Currency Simple" xfId="2326" xr:uid="{00000000-0005-0000-0000-000009010000}"/>
    <cellStyle name="Date" xfId="2327" xr:uid="{00000000-0005-0000-0000-00000A010000}"/>
    <cellStyle name="Date Short" xfId="2328" xr:uid="{00000000-0005-0000-0000-00000B010000}"/>
    <cellStyle name="DELTA" xfId="2329" xr:uid="{00000000-0005-0000-0000-00000C010000}"/>
    <cellStyle name="Enter Currency (0)" xfId="2330" xr:uid="{00000000-0005-0000-0000-00000D010000}"/>
    <cellStyle name="Enter Currency (2)" xfId="2331" xr:uid="{00000000-0005-0000-0000-00000E010000}"/>
    <cellStyle name="Enter Units (0)" xfId="2332" xr:uid="{00000000-0005-0000-0000-00000F010000}"/>
    <cellStyle name="Enter Units (1)" xfId="2333" xr:uid="{00000000-0005-0000-0000-000010010000}"/>
    <cellStyle name="Enter Units (2)" xfId="2334" xr:uid="{00000000-0005-0000-0000-000011010000}"/>
    <cellStyle name="Explanatory Text" xfId="16" builtinId="53" customBuiltin="1"/>
    <cellStyle name="Explanatory Text 2" xfId="84" xr:uid="{00000000-0005-0000-0000-000040000000}"/>
    <cellStyle name="Fixed" xfId="2335" xr:uid="{00000000-0005-0000-0000-000013010000}"/>
    <cellStyle name="Good" xfId="6" builtinId="26" customBuiltin="1"/>
    <cellStyle name="Good 2" xfId="85" xr:uid="{00000000-0005-0000-0000-000042000000}"/>
    <cellStyle name="Grey" xfId="2336" xr:uid="{00000000-0005-0000-0000-000015010000}"/>
    <cellStyle name="Grey 2" xfId="2337" xr:uid="{00000000-0005-0000-0000-000016010000}"/>
    <cellStyle name="HEADER" xfId="2338" xr:uid="{00000000-0005-0000-0000-000017010000}"/>
    <cellStyle name="Header1" xfId="2339" xr:uid="{00000000-0005-0000-0000-000018010000}"/>
    <cellStyle name="Header2" xfId="2340" xr:uid="{00000000-0005-0000-0000-000019010000}"/>
    <cellStyle name="Header2 2" xfId="2341" xr:uid="{00000000-0005-0000-0000-00001A010000}"/>
    <cellStyle name="Header2 2 2" xfId="2399" xr:uid="{00000000-0005-0000-0000-00001A010000}"/>
    <cellStyle name="Header2 3" xfId="2400" xr:uid="{00000000-0005-0000-0000-000019010000}"/>
    <cellStyle name="Heading 1" xfId="2" builtinId="16" customBuiltin="1"/>
    <cellStyle name="Heading 1 2" xfId="86" xr:uid="{00000000-0005-0000-0000-000044000000}"/>
    <cellStyle name="Heading 2" xfId="3" builtinId="17" customBuiltin="1"/>
    <cellStyle name="Heading 2 2" xfId="87" xr:uid="{00000000-0005-0000-0000-000046000000}"/>
    <cellStyle name="Heading 3" xfId="4" builtinId="18" customBuiltin="1"/>
    <cellStyle name="Heading 3 2" xfId="88" xr:uid="{00000000-0005-0000-0000-000048000000}"/>
    <cellStyle name="Heading 4" xfId="5" builtinId="19" customBuiltin="1"/>
    <cellStyle name="Heading 4 2" xfId="89" xr:uid="{00000000-0005-0000-0000-00004A000000}"/>
    <cellStyle name="Heading1" xfId="2342" xr:uid="{00000000-0005-0000-0000-00001F010000}"/>
    <cellStyle name="Heading2" xfId="2343" xr:uid="{00000000-0005-0000-0000-000020010000}"/>
    <cellStyle name="HIGHLIGHT" xfId="2344" xr:uid="{00000000-0005-0000-0000-000021010000}"/>
    <cellStyle name="Hyperlink 2" xfId="2068" xr:uid="{00000000-0005-0000-0000-000022010000}"/>
    <cellStyle name="Hyperlink 3" xfId="2069" xr:uid="{00000000-0005-0000-0000-000023010000}"/>
    <cellStyle name="Hyperlink 4" xfId="2070" xr:uid="{00000000-0005-0000-0000-000024010000}"/>
    <cellStyle name="Hyperlink 5" xfId="2136" xr:uid="{00000000-0005-0000-0000-000025010000}"/>
    <cellStyle name="Input" xfId="9" builtinId="20" customBuiltin="1"/>
    <cellStyle name="Input [yellow]" xfId="2345" xr:uid="{00000000-0005-0000-0000-000026010000}"/>
    <cellStyle name="Input [yellow] 2" xfId="2346" xr:uid="{00000000-0005-0000-0000-000027010000}"/>
    <cellStyle name="Input [yellow] 2 2" xfId="2490" xr:uid="{00000000-0005-0000-0000-000028010000}"/>
    <cellStyle name="Input [yellow] 2 2 2" xfId="2501" xr:uid="{00000000-0005-0000-0000-000028010000}"/>
    <cellStyle name="Input [yellow] 2 3" xfId="2397" xr:uid="{00000000-0005-0000-0000-000027010000}"/>
    <cellStyle name="Input [yellow] 3" xfId="2489" xr:uid="{00000000-0005-0000-0000-000029010000}"/>
    <cellStyle name="Input [yellow] 3 2" xfId="2500" xr:uid="{00000000-0005-0000-0000-000029010000}"/>
    <cellStyle name="Input [yellow] 4" xfId="2398" xr:uid="{00000000-0005-0000-0000-000026010000}"/>
    <cellStyle name="Input 2" xfId="90" xr:uid="{00000000-0005-0000-0000-00004C000000}"/>
    <cellStyle name="Input 2 2" xfId="2491" xr:uid="{00000000-0005-0000-0000-00002B010000}"/>
    <cellStyle name="Input 2 3" xfId="2492" xr:uid="{00000000-0005-0000-0000-00002C010000}"/>
    <cellStyle name="Link Currency (0)" xfId="2347" xr:uid="{00000000-0005-0000-0000-00002D010000}"/>
    <cellStyle name="Link Currency (2)" xfId="2348" xr:uid="{00000000-0005-0000-0000-00002E010000}"/>
    <cellStyle name="Link Units (0)" xfId="2349" xr:uid="{00000000-0005-0000-0000-00002F010000}"/>
    <cellStyle name="Link Units (1)" xfId="2350" xr:uid="{00000000-0005-0000-0000-000030010000}"/>
    <cellStyle name="Link Units (2)" xfId="2351" xr:uid="{00000000-0005-0000-0000-000031010000}"/>
    <cellStyle name="Linked Cell" xfId="12" builtinId="24" customBuiltin="1"/>
    <cellStyle name="Linked Cell 2" xfId="91" xr:uid="{00000000-0005-0000-0000-00004E000000}"/>
    <cellStyle name="Neutral" xfId="8" builtinId="28" customBuiltin="1"/>
    <cellStyle name="Neutral 2" xfId="92" xr:uid="{00000000-0005-0000-0000-000050000000}"/>
    <cellStyle name="no dec" xfId="2071" xr:uid="{00000000-0005-0000-0000-000034010000}"/>
    <cellStyle name="Normal" xfId="0" builtinId="0"/>
    <cellStyle name="Normal - Style1" xfId="2352" xr:uid="{00000000-0005-0000-0000-000036010000}"/>
    <cellStyle name="Normal 10" xfId="2072" xr:uid="{00000000-0005-0000-0000-000037010000}"/>
    <cellStyle name="Normal 10 2" xfId="2009" xr:uid="{00000000-0005-0000-0000-000038010000}"/>
    <cellStyle name="Normal 10 3" xfId="2353" xr:uid="{00000000-0005-0000-0000-000039010000}"/>
    <cellStyle name="Normal 11" xfId="2073" xr:uid="{00000000-0005-0000-0000-00003A010000}"/>
    <cellStyle name="Normal 11 2" xfId="2354" xr:uid="{00000000-0005-0000-0000-00003B010000}"/>
    <cellStyle name="Normal 12" xfId="2012" xr:uid="{00000000-0005-0000-0000-00003C010000}"/>
    <cellStyle name="Normal 12 2" xfId="2355" xr:uid="{00000000-0005-0000-0000-00003D010000}"/>
    <cellStyle name="Normal 13" xfId="2356" xr:uid="{00000000-0005-0000-0000-00003E010000}"/>
    <cellStyle name="Normal 13 2" xfId="2357" xr:uid="{00000000-0005-0000-0000-00003F010000}"/>
    <cellStyle name="Normal 14" xfId="2358" xr:uid="{00000000-0005-0000-0000-000040010000}"/>
    <cellStyle name="Normal 14 2" xfId="2359" xr:uid="{00000000-0005-0000-0000-000041010000}"/>
    <cellStyle name="Normal 15" xfId="2360" xr:uid="{00000000-0005-0000-0000-000042010000}"/>
    <cellStyle name="Normal 15 2" xfId="2361" xr:uid="{00000000-0005-0000-0000-000043010000}"/>
    <cellStyle name="Normal 15 3" xfId="2362" xr:uid="{00000000-0005-0000-0000-000044010000}"/>
    <cellStyle name="Normal 16" xfId="2363" xr:uid="{00000000-0005-0000-0000-000045010000}"/>
    <cellStyle name="Normal 16 2" xfId="2364" xr:uid="{00000000-0005-0000-0000-000046010000}"/>
    <cellStyle name="Normal 17" xfId="2365" xr:uid="{00000000-0005-0000-0000-000047010000}"/>
    <cellStyle name="Normal 18" xfId="2366" xr:uid="{00000000-0005-0000-0000-000048010000}"/>
    <cellStyle name="Normal 18 2" xfId="2367" xr:uid="{00000000-0005-0000-0000-000049010000}"/>
    <cellStyle name="Normal 19" xfId="2368" xr:uid="{00000000-0005-0000-0000-00004A010000}"/>
    <cellStyle name="Normal 19 2" xfId="2369" xr:uid="{00000000-0005-0000-0000-00004B010000}"/>
    <cellStyle name="Normal 2" xfId="48" xr:uid="{00000000-0005-0000-0000-000052000000}"/>
    <cellStyle name="Normal 2 10" xfId="93" xr:uid="{00000000-0005-0000-0000-000053000000}"/>
    <cellStyle name="Normal 2 10 10" xfId="94" xr:uid="{00000000-0005-0000-0000-000054000000}"/>
    <cellStyle name="Normal 2 10 11" xfId="95" xr:uid="{00000000-0005-0000-0000-000055000000}"/>
    <cellStyle name="Normal 2 10 12" xfId="96" xr:uid="{00000000-0005-0000-0000-000056000000}"/>
    <cellStyle name="Normal 2 10 13" xfId="97" xr:uid="{00000000-0005-0000-0000-000057000000}"/>
    <cellStyle name="Normal 2 10 14" xfId="98" xr:uid="{00000000-0005-0000-0000-000058000000}"/>
    <cellStyle name="Normal 2 10 15" xfId="99" xr:uid="{00000000-0005-0000-0000-000059000000}"/>
    <cellStyle name="Normal 2 10 16" xfId="100" xr:uid="{00000000-0005-0000-0000-00005A000000}"/>
    <cellStyle name="Normal 2 10 17" xfId="101" xr:uid="{00000000-0005-0000-0000-00005B000000}"/>
    <cellStyle name="Normal 2 10 18" xfId="102" xr:uid="{00000000-0005-0000-0000-00005C000000}"/>
    <cellStyle name="Normal 2 10 19" xfId="103" xr:uid="{00000000-0005-0000-0000-00005D000000}"/>
    <cellStyle name="Normal 2 10 2" xfId="104" xr:uid="{00000000-0005-0000-0000-00005E000000}"/>
    <cellStyle name="Normal 2 10 20" xfId="105" xr:uid="{00000000-0005-0000-0000-00005F000000}"/>
    <cellStyle name="Normal 2 10 21" xfId="106" xr:uid="{00000000-0005-0000-0000-000060000000}"/>
    <cellStyle name="Normal 2 10 22" xfId="107" xr:uid="{00000000-0005-0000-0000-000061000000}"/>
    <cellStyle name="Normal 2 10 23" xfId="108" xr:uid="{00000000-0005-0000-0000-000062000000}"/>
    <cellStyle name="Normal 2 10 3" xfId="109" xr:uid="{00000000-0005-0000-0000-000063000000}"/>
    <cellStyle name="Normal 2 10 4" xfId="110" xr:uid="{00000000-0005-0000-0000-000064000000}"/>
    <cellStyle name="Normal 2 10 5" xfId="111" xr:uid="{00000000-0005-0000-0000-000065000000}"/>
    <cellStyle name="Normal 2 10 6" xfId="112" xr:uid="{00000000-0005-0000-0000-000066000000}"/>
    <cellStyle name="Normal 2 10 7" xfId="113" xr:uid="{00000000-0005-0000-0000-000067000000}"/>
    <cellStyle name="Normal 2 10 8" xfId="114" xr:uid="{00000000-0005-0000-0000-000068000000}"/>
    <cellStyle name="Normal 2 10 9" xfId="115" xr:uid="{00000000-0005-0000-0000-000069000000}"/>
    <cellStyle name="Normal 2 11" xfId="116" xr:uid="{00000000-0005-0000-0000-00006A000000}"/>
    <cellStyle name="Normal 2 11 10" xfId="117" xr:uid="{00000000-0005-0000-0000-00006B000000}"/>
    <cellStyle name="Normal 2 11 11" xfId="118" xr:uid="{00000000-0005-0000-0000-00006C000000}"/>
    <cellStyle name="Normal 2 11 12" xfId="119" xr:uid="{00000000-0005-0000-0000-00006D000000}"/>
    <cellStyle name="Normal 2 11 13" xfId="120" xr:uid="{00000000-0005-0000-0000-00006E000000}"/>
    <cellStyle name="Normal 2 11 14" xfId="121" xr:uid="{00000000-0005-0000-0000-00006F000000}"/>
    <cellStyle name="Normal 2 11 15" xfId="122" xr:uid="{00000000-0005-0000-0000-000070000000}"/>
    <cellStyle name="Normal 2 11 16" xfId="123" xr:uid="{00000000-0005-0000-0000-000071000000}"/>
    <cellStyle name="Normal 2 11 17" xfId="124" xr:uid="{00000000-0005-0000-0000-000072000000}"/>
    <cellStyle name="Normal 2 11 18" xfId="125" xr:uid="{00000000-0005-0000-0000-000073000000}"/>
    <cellStyle name="Normal 2 11 19" xfId="126" xr:uid="{00000000-0005-0000-0000-000074000000}"/>
    <cellStyle name="Normal 2 11 2" xfId="127" xr:uid="{00000000-0005-0000-0000-000075000000}"/>
    <cellStyle name="Normal 2 11 20" xfId="128" xr:uid="{00000000-0005-0000-0000-000076000000}"/>
    <cellStyle name="Normal 2 11 21" xfId="129" xr:uid="{00000000-0005-0000-0000-000077000000}"/>
    <cellStyle name="Normal 2 11 22" xfId="130" xr:uid="{00000000-0005-0000-0000-000078000000}"/>
    <cellStyle name="Normal 2 11 23" xfId="131" xr:uid="{00000000-0005-0000-0000-000079000000}"/>
    <cellStyle name="Normal 2 11 3" xfId="132" xr:uid="{00000000-0005-0000-0000-00007A000000}"/>
    <cellStyle name="Normal 2 11 4" xfId="133" xr:uid="{00000000-0005-0000-0000-00007B000000}"/>
    <cellStyle name="Normal 2 11 5" xfId="134" xr:uid="{00000000-0005-0000-0000-00007C000000}"/>
    <cellStyle name="Normal 2 11 6" xfId="135" xr:uid="{00000000-0005-0000-0000-00007D000000}"/>
    <cellStyle name="Normal 2 11 7" xfId="136" xr:uid="{00000000-0005-0000-0000-00007E000000}"/>
    <cellStyle name="Normal 2 11 8" xfId="137" xr:uid="{00000000-0005-0000-0000-00007F000000}"/>
    <cellStyle name="Normal 2 11 9" xfId="138" xr:uid="{00000000-0005-0000-0000-000080000000}"/>
    <cellStyle name="Normal 2 12" xfId="139" xr:uid="{00000000-0005-0000-0000-000081000000}"/>
    <cellStyle name="Normal 2 12 10" xfId="140" xr:uid="{00000000-0005-0000-0000-000082000000}"/>
    <cellStyle name="Normal 2 12 11" xfId="141" xr:uid="{00000000-0005-0000-0000-000083000000}"/>
    <cellStyle name="Normal 2 12 12" xfId="142" xr:uid="{00000000-0005-0000-0000-000084000000}"/>
    <cellStyle name="Normal 2 12 13" xfId="143" xr:uid="{00000000-0005-0000-0000-000085000000}"/>
    <cellStyle name="Normal 2 12 14" xfId="144" xr:uid="{00000000-0005-0000-0000-000086000000}"/>
    <cellStyle name="Normal 2 12 15" xfId="145" xr:uid="{00000000-0005-0000-0000-000087000000}"/>
    <cellStyle name="Normal 2 12 16" xfId="146" xr:uid="{00000000-0005-0000-0000-000088000000}"/>
    <cellStyle name="Normal 2 12 17" xfId="147" xr:uid="{00000000-0005-0000-0000-000089000000}"/>
    <cellStyle name="Normal 2 12 18" xfId="148" xr:uid="{00000000-0005-0000-0000-00008A000000}"/>
    <cellStyle name="Normal 2 12 19" xfId="149" xr:uid="{00000000-0005-0000-0000-00008B000000}"/>
    <cellStyle name="Normal 2 12 2" xfId="150" xr:uid="{00000000-0005-0000-0000-00008C000000}"/>
    <cellStyle name="Normal 2 12 20" xfId="151" xr:uid="{00000000-0005-0000-0000-00008D000000}"/>
    <cellStyle name="Normal 2 12 21" xfId="152" xr:uid="{00000000-0005-0000-0000-00008E000000}"/>
    <cellStyle name="Normal 2 12 22" xfId="153" xr:uid="{00000000-0005-0000-0000-00008F000000}"/>
    <cellStyle name="Normal 2 12 23" xfId="154" xr:uid="{00000000-0005-0000-0000-000090000000}"/>
    <cellStyle name="Normal 2 12 3" xfId="155" xr:uid="{00000000-0005-0000-0000-000091000000}"/>
    <cellStyle name="Normal 2 12 4" xfId="156" xr:uid="{00000000-0005-0000-0000-000092000000}"/>
    <cellStyle name="Normal 2 12 5" xfId="157" xr:uid="{00000000-0005-0000-0000-000093000000}"/>
    <cellStyle name="Normal 2 12 6" xfId="158" xr:uid="{00000000-0005-0000-0000-000094000000}"/>
    <cellStyle name="Normal 2 12 7" xfId="159" xr:uid="{00000000-0005-0000-0000-000095000000}"/>
    <cellStyle name="Normal 2 12 8" xfId="160" xr:uid="{00000000-0005-0000-0000-000096000000}"/>
    <cellStyle name="Normal 2 12 9" xfId="161" xr:uid="{00000000-0005-0000-0000-000097000000}"/>
    <cellStyle name="Normal 2 13" xfId="162" xr:uid="{00000000-0005-0000-0000-000098000000}"/>
    <cellStyle name="Normal 2 13 10" xfId="163" xr:uid="{00000000-0005-0000-0000-000099000000}"/>
    <cellStyle name="Normal 2 13 11" xfId="164" xr:uid="{00000000-0005-0000-0000-00009A000000}"/>
    <cellStyle name="Normal 2 13 12" xfId="165" xr:uid="{00000000-0005-0000-0000-00009B000000}"/>
    <cellStyle name="Normal 2 13 13" xfId="166" xr:uid="{00000000-0005-0000-0000-00009C000000}"/>
    <cellStyle name="Normal 2 13 14" xfId="167" xr:uid="{00000000-0005-0000-0000-00009D000000}"/>
    <cellStyle name="Normal 2 13 15" xfId="168" xr:uid="{00000000-0005-0000-0000-00009E000000}"/>
    <cellStyle name="Normal 2 13 16" xfId="169" xr:uid="{00000000-0005-0000-0000-00009F000000}"/>
    <cellStyle name="Normal 2 13 17" xfId="170" xr:uid="{00000000-0005-0000-0000-0000A0000000}"/>
    <cellStyle name="Normal 2 13 18" xfId="171" xr:uid="{00000000-0005-0000-0000-0000A1000000}"/>
    <cellStyle name="Normal 2 13 19" xfId="172" xr:uid="{00000000-0005-0000-0000-0000A2000000}"/>
    <cellStyle name="Normal 2 13 2" xfId="173" xr:uid="{00000000-0005-0000-0000-0000A3000000}"/>
    <cellStyle name="Normal 2 13 20" xfId="174" xr:uid="{00000000-0005-0000-0000-0000A4000000}"/>
    <cellStyle name="Normal 2 13 21" xfId="175" xr:uid="{00000000-0005-0000-0000-0000A5000000}"/>
    <cellStyle name="Normal 2 13 22" xfId="176" xr:uid="{00000000-0005-0000-0000-0000A6000000}"/>
    <cellStyle name="Normal 2 13 23" xfId="177" xr:uid="{00000000-0005-0000-0000-0000A7000000}"/>
    <cellStyle name="Normal 2 13 3" xfId="178" xr:uid="{00000000-0005-0000-0000-0000A8000000}"/>
    <cellStyle name="Normal 2 13 4" xfId="179" xr:uid="{00000000-0005-0000-0000-0000A9000000}"/>
    <cellStyle name="Normal 2 13 5" xfId="180" xr:uid="{00000000-0005-0000-0000-0000AA000000}"/>
    <cellStyle name="Normal 2 13 6" xfId="181" xr:uid="{00000000-0005-0000-0000-0000AB000000}"/>
    <cellStyle name="Normal 2 13 7" xfId="182" xr:uid="{00000000-0005-0000-0000-0000AC000000}"/>
    <cellStyle name="Normal 2 13 8" xfId="183" xr:uid="{00000000-0005-0000-0000-0000AD000000}"/>
    <cellStyle name="Normal 2 13 9" xfId="184" xr:uid="{00000000-0005-0000-0000-0000AE000000}"/>
    <cellStyle name="Normal 2 14" xfId="185" xr:uid="{00000000-0005-0000-0000-0000AF000000}"/>
    <cellStyle name="Normal 2 14 10" xfId="186" xr:uid="{00000000-0005-0000-0000-0000B0000000}"/>
    <cellStyle name="Normal 2 14 11" xfId="187" xr:uid="{00000000-0005-0000-0000-0000B1000000}"/>
    <cellStyle name="Normal 2 14 12" xfId="188" xr:uid="{00000000-0005-0000-0000-0000B2000000}"/>
    <cellStyle name="Normal 2 14 13" xfId="189" xr:uid="{00000000-0005-0000-0000-0000B3000000}"/>
    <cellStyle name="Normal 2 14 14" xfId="190" xr:uid="{00000000-0005-0000-0000-0000B4000000}"/>
    <cellStyle name="Normal 2 14 15" xfId="191" xr:uid="{00000000-0005-0000-0000-0000B5000000}"/>
    <cellStyle name="Normal 2 14 16" xfId="192" xr:uid="{00000000-0005-0000-0000-0000B6000000}"/>
    <cellStyle name="Normal 2 14 17" xfId="193" xr:uid="{00000000-0005-0000-0000-0000B7000000}"/>
    <cellStyle name="Normal 2 14 18" xfId="194" xr:uid="{00000000-0005-0000-0000-0000B8000000}"/>
    <cellStyle name="Normal 2 14 19" xfId="195" xr:uid="{00000000-0005-0000-0000-0000B9000000}"/>
    <cellStyle name="Normal 2 14 2" xfId="196" xr:uid="{00000000-0005-0000-0000-0000BA000000}"/>
    <cellStyle name="Normal 2 14 20" xfId="197" xr:uid="{00000000-0005-0000-0000-0000BB000000}"/>
    <cellStyle name="Normal 2 14 21" xfId="198" xr:uid="{00000000-0005-0000-0000-0000BC000000}"/>
    <cellStyle name="Normal 2 14 22" xfId="199" xr:uid="{00000000-0005-0000-0000-0000BD000000}"/>
    <cellStyle name="Normal 2 14 23" xfId="200" xr:uid="{00000000-0005-0000-0000-0000BE000000}"/>
    <cellStyle name="Normal 2 14 3" xfId="201" xr:uid="{00000000-0005-0000-0000-0000BF000000}"/>
    <cellStyle name="Normal 2 14 4" xfId="202" xr:uid="{00000000-0005-0000-0000-0000C0000000}"/>
    <cellStyle name="Normal 2 14 5" xfId="203" xr:uid="{00000000-0005-0000-0000-0000C1000000}"/>
    <cellStyle name="Normal 2 14 6" xfId="204" xr:uid="{00000000-0005-0000-0000-0000C2000000}"/>
    <cellStyle name="Normal 2 14 7" xfId="205" xr:uid="{00000000-0005-0000-0000-0000C3000000}"/>
    <cellStyle name="Normal 2 14 8" xfId="206" xr:uid="{00000000-0005-0000-0000-0000C4000000}"/>
    <cellStyle name="Normal 2 14 9" xfId="207" xr:uid="{00000000-0005-0000-0000-0000C5000000}"/>
    <cellStyle name="Normal 2 15" xfId="208" xr:uid="{00000000-0005-0000-0000-0000C6000000}"/>
    <cellStyle name="Normal 2 15 10" xfId="209" xr:uid="{00000000-0005-0000-0000-0000C7000000}"/>
    <cellStyle name="Normal 2 15 11" xfId="210" xr:uid="{00000000-0005-0000-0000-0000C8000000}"/>
    <cellStyle name="Normal 2 15 12" xfId="211" xr:uid="{00000000-0005-0000-0000-0000C9000000}"/>
    <cellStyle name="Normal 2 15 13" xfId="212" xr:uid="{00000000-0005-0000-0000-0000CA000000}"/>
    <cellStyle name="Normal 2 15 14" xfId="213" xr:uid="{00000000-0005-0000-0000-0000CB000000}"/>
    <cellStyle name="Normal 2 15 15" xfId="214" xr:uid="{00000000-0005-0000-0000-0000CC000000}"/>
    <cellStyle name="Normal 2 15 16" xfId="215" xr:uid="{00000000-0005-0000-0000-0000CD000000}"/>
    <cellStyle name="Normal 2 15 17" xfId="216" xr:uid="{00000000-0005-0000-0000-0000CE000000}"/>
    <cellStyle name="Normal 2 15 18" xfId="217" xr:uid="{00000000-0005-0000-0000-0000CF000000}"/>
    <cellStyle name="Normal 2 15 19" xfId="218" xr:uid="{00000000-0005-0000-0000-0000D0000000}"/>
    <cellStyle name="Normal 2 15 2" xfId="219" xr:uid="{00000000-0005-0000-0000-0000D1000000}"/>
    <cellStyle name="Normal 2 15 20" xfId="220" xr:uid="{00000000-0005-0000-0000-0000D2000000}"/>
    <cellStyle name="Normal 2 15 21" xfId="221" xr:uid="{00000000-0005-0000-0000-0000D3000000}"/>
    <cellStyle name="Normal 2 15 22" xfId="222" xr:uid="{00000000-0005-0000-0000-0000D4000000}"/>
    <cellStyle name="Normal 2 15 23" xfId="223" xr:uid="{00000000-0005-0000-0000-0000D5000000}"/>
    <cellStyle name="Normal 2 15 3" xfId="224" xr:uid="{00000000-0005-0000-0000-0000D6000000}"/>
    <cellStyle name="Normal 2 15 4" xfId="225" xr:uid="{00000000-0005-0000-0000-0000D7000000}"/>
    <cellStyle name="Normal 2 15 5" xfId="226" xr:uid="{00000000-0005-0000-0000-0000D8000000}"/>
    <cellStyle name="Normal 2 15 6" xfId="227" xr:uid="{00000000-0005-0000-0000-0000D9000000}"/>
    <cellStyle name="Normal 2 15 7" xfId="228" xr:uid="{00000000-0005-0000-0000-0000DA000000}"/>
    <cellStyle name="Normal 2 15 8" xfId="229" xr:uid="{00000000-0005-0000-0000-0000DB000000}"/>
    <cellStyle name="Normal 2 15 9" xfId="230" xr:uid="{00000000-0005-0000-0000-0000DC000000}"/>
    <cellStyle name="Normal 2 16" xfId="231" xr:uid="{00000000-0005-0000-0000-0000DD000000}"/>
    <cellStyle name="Normal 2 16 10" xfId="232" xr:uid="{00000000-0005-0000-0000-0000DE000000}"/>
    <cellStyle name="Normal 2 16 11" xfId="233" xr:uid="{00000000-0005-0000-0000-0000DF000000}"/>
    <cellStyle name="Normal 2 16 12" xfId="234" xr:uid="{00000000-0005-0000-0000-0000E0000000}"/>
    <cellStyle name="Normal 2 16 13" xfId="235" xr:uid="{00000000-0005-0000-0000-0000E1000000}"/>
    <cellStyle name="Normal 2 16 14" xfId="236" xr:uid="{00000000-0005-0000-0000-0000E2000000}"/>
    <cellStyle name="Normal 2 16 15" xfId="237" xr:uid="{00000000-0005-0000-0000-0000E3000000}"/>
    <cellStyle name="Normal 2 16 16" xfId="238" xr:uid="{00000000-0005-0000-0000-0000E4000000}"/>
    <cellStyle name="Normal 2 16 17" xfId="239" xr:uid="{00000000-0005-0000-0000-0000E5000000}"/>
    <cellStyle name="Normal 2 16 18" xfId="240" xr:uid="{00000000-0005-0000-0000-0000E6000000}"/>
    <cellStyle name="Normal 2 16 19" xfId="241" xr:uid="{00000000-0005-0000-0000-0000E7000000}"/>
    <cellStyle name="Normal 2 16 2" xfId="242" xr:uid="{00000000-0005-0000-0000-0000E8000000}"/>
    <cellStyle name="Normal 2 16 20" xfId="243" xr:uid="{00000000-0005-0000-0000-0000E9000000}"/>
    <cellStyle name="Normal 2 16 21" xfId="244" xr:uid="{00000000-0005-0000-0000-0000EA000000}"/>
    <cellStyle name="Normal 2 16 22" xfId="245" xr:uid="{00000000-0005-0000-0000-0000EB000000}"/>
    <cellStyle name="Normal 2 16 23" xfId="246" xr:uid="{00000000-0005-0000-0000-0000EC000000}"/>
    <cellStyle name="Normal 2 16 3" xfId="247" xr:uid="{00000000-0005-0000-0000-0000ED000000}"/>
    <cellStyle name="Normal 2 16 4" xfId="248" xr:uid="{00000000-0005-0000-0000-0000EE000000}"/>
    <cellStyle name="Normal 2 16 5" xfId="249" xr:uid="{00000000-0005-0000-0000-0000EF000000}"/>
    <cellStyle name="Normal 2 16 6" xfId="250" xr:uid="{00000000-0005-0000-0000-0000F0000000}"/>
    <cellStyle name="Normal 2 16 7" xfId="251" xr:uid="{00000000-0005-0000-0000-0000F1000000}"/>
    <cellStyle name="Normal 2 16 8" xfId="252" xr:uid="{00000000-0005-0000-0000-0000F2000000}"/>
    <cellStyle name="Normal 2 16 9" xfId="253" xr:uid="{00000000-0005-0000-0000-0000F3000000}"/>
    <cellStyle name="Normal 2 17" xfId="254" xr:uid="{00000000-0005-0000-0000-0000F4000000}"/>
    <cellStyle name="Normal 2 17 10" xfId="255" xr:uid="{00000000-0005-0000-0000-0000F5000000}"/>
    <cellStyle name="Normal 2 17 11" xfId="256" xr:uid="{00000000-0005-0000-0000-0000F6000000}"/>
    <cellStyle name="Normal 2 17 12" xfId="257" xr:uid="{00000000-0005-0000-0000-0000F7000000}"/>
    <cellStyle name="Normal 2 17 13" xfId="258" xr:uid="{00000000-0005-0000-0000-0000F8000000}"/>
    <cellStyle name="Normal 2 17 14" xfId="259" xr:uid="{00000000-0005-0000-0000-0000F9000000}"/>
    <cellStyle name="Normal 2 17 15" xfId="260" xr:uid="{00000000-0005-0000-0000-0000FA000000}"/>
    <cellStyle name="Normal 2 17 16" xfId="261" xr:uid="{00000000-0005-0000-0000-0000FB000000}"/>
    <cellStyle name="Normal 2 17 17" xfId="262" xr:uid="{00000000-0005-0000-0000-0000FC000000}"/>
    <cellStyle name="Normal 2 17 18" xfId="263" xr:uid="{00000000-0005-0000-0000-0000FD000000}"/>
    <cellStyle name="Normal 2 17 19" xfId="264" xr:uid="{00000000-0005-0000-0000-0000FE000000}"/>
    <cellStyle name="Normal 2 17 2" xfId="265" xr:uid="{00000000-0005-0000-0000-0000FF000000}"/>
    <cellStyle name="Normal 2 17 20" xfId="266" xr:uid="{00000000-0005-0000-0000-000000010000}"/>
    <cellStyle name="Normal 2 17 21" xfId="267" xr:uid="{00000000-0005-0000-0000-000001010000}"/>
    <cellStyle name="Normal 2 17 22" xfId="268" xr:uid="{00000000-0005-0000-0000-000002010000}"/>
    <cellStyle name="Normal 2 17 23" xfId="269" xr:uid="{00000000-0005-0000-0000-000003010000}"/>
    <cellStyle name="Normal 2 17 3" xfId="270" xr:uid="{00000000-0005-0000-0000-000004010000}"/>
    <cellStyle name="Normal 2 17 4" xfId="271" xr:uid="{00000000-0005-0000-0000-000005010000}"/>
    <cellStyle name="Normal 2 17 5" xfId="272" xr:uid="{00000000-0005-0000-0000-000006010000}"/>
    <cellStyle name="Normal 2 17 6" xfId="273" xr:uid="{00000000-0005-0000-0000-000007010000}"/>
    <cellStyle name="Normal 2 17 7" xfId="274" xr:uid="{00000000-0005-0000-0000-000008010000}"/>
    <cellStyle name="Normal 2 17 8" xfId="275" xr:uid="{00000000-0005-0000-0000-000009010000}"/>
    <cellStyle name="Normal 2 17 9" xfId="276" xr:uid="{00000000-0005-0000-0000-00000A010000}"/>
    <cellStyle name="Normal 2 18" xfId="277" xr:uid="{00000000-0005-0000-0000-00000B010000}"/>
    <cellStyle name="Normal 2 18 10" xfId="278" xr:uid="{00000000-0005-0000-0000-00000C010000}"/>
    <cellStyle name="Normal 2 18 11" xfId="279" xr:uid="{00000000-0005-0000-0000-00000D010000}"/>
    <cellStyle name="Normal 2 18 12" xfId="280" xr:uid="{00000000-0005-0000-0000-00000E010000}"/>
    <cellStyle name="Normal 2 18 13" xfId="281" xr:uid="{00000000-0005-0000-0000-00000F010000}"/>
    <cellStyle name="Normal 2 18 14" xfId="282" xr:uid="{00000000-0005-0000-0000-000010010000}"/>
    <cellStyle name="Normal 2 18 15" xfId="283" xr:uid="{00000000-0005-0000-0000-000011010000}"/>
    <cellStyle name="Normal 2 18 16" xfId="284" xr:uid="{00000000-0005-0000-0000-000012010000}"/>
    <cellStyle name="Normal 2 18 17" xfId="285" xr:uid="{00000000-0005-0000-0000-000013010000}"/>
    <cellStyle name="Normal 2 18 18" xfId="286" xr:uid="{00000000-0005-0000-0000-000014010000}"/>
    <cellStyle name="Normal 2 18 19" xfId="287" xr:uid="{00000000-0005-0000-0000-000015010000}"/>
    <cellStyle name="Normal 2 18 2" xfId="288" xr:uid="{00000000-0005-0000-0000-000016010000}"/>
    <cellStyle name="Normal 2 18 20" xfId="289" xr:uid="{00000000-0005-0000-0000-000017010000}"/>
    <cellStyle name="Normal 2 18 21" xfId="290" xr:uid="{00000000-0005-0000-0000-000018010000}"/>
    <cellStyle name="Normal 2 18 22" xfId="291" xr:uid="{00000000-0005-0000-0000-000019010000}"/>
    <cellStyle name="Normal 2 18 23" xfId="292" xr:uid="{00000000-0005-0000-0000-00001A010000}"/>
    <cellStyle name="Normal 2 18 3" xfId="293" xr:uid="{00000000-0005-0000-0000-00001B010000}"/>
    <cellStyle name="Normal 2 18 4" xfId="294" xr:uid="{00000000-0005-0000-0000-00001C010000}"/>
    <cellStyle name="Normal 2 18 5" xfId="295" xr:uid="{00000000-0005-0000-0000-00001D010000}"/>
    <cellStyle name="Normal 2 18 6" xfId="296" xr:uid="{00000000-0005-0000-0000-00001E010000}"/>
    <cellStyle name="Normal 2 18 7" xfId="297" xr:uid="{00000000-0005-0000-0000-00001F010000}"/>
    <cellStyle name="Normal 2 18 8" xfId="298" xr:uid="{00000000-0005-0000-0000-000020010000}"/>
    <cellStyle name="Normal 2 18 9" xfId="299" xr:uid="{00000000-0005-0000-0000-000021010000}"/>
    <cellStyle name="Normal 2 19" xfId="300" xr:uid="{00000000-0005-0000-0000-000022010000}"/>
    <cellStyle name="Normal 2 19 10" xfId="301" xr:uid="{00000000-0005-0000-0000-000023010000}"/>
    <cellStyle name="Normal 2 19 11" xfId="302" xr:uid="{00000000-0005-0000-0000-000024010000}"/>
    <cellStyle name="Normal 2 19 12" xfId="303" xr:uid="{00000000-0005-0000-0000-000025010000}"/>
    <cellStyle name="Normal 2 19 13" xfId="304" xr:uid="{00000000-0005-0000-0000-000026010000}"/>
    <cellStyle name="Normal 2 19 14" xfId="305" xr:uid="{00000000-0005-0000-0000-000027010000}"/>
    <cellStyle name="Normal 2 19 15" xfId="306" xr:uid="{00000000-0005-0000-0000-000028010000}"/>
    <cellStyle name="Normal 2 19 16" xfId="307" xr:uid="{00000000-0005-0000-0000-000029010000}"/>
    <cellStyle name="Normal 2 19 17" xfId="308" xr:uid="{00000000-0005-0000-0000-00002A010000}"/>
    <cellStyle name="Normal 2 19 18" xfId="309" xr:uid="{00000000-0005-0000-0000-00002B010000}"/>
    <cellStyle name="Normal 2 19 19" xfId="310" xr:uid="{00000000-0005-0000-0000-00002C010000}"/>
    <cellStyle name="Normal 2 19 2" xfId="311" xr:uid="{00000000-0005-0000-0000-00002D010000}"/>
    <cellStyle name="Normal 2 19 20" xfId="312" xr:uid="{00000000-0005-0000-0000-00002E010000}"/>
    <cellStyle name="Normal 2 19 21" xfId="313" xr:uid="{00000000-0005-0000-0000-00002F010000}"/>
    <cellStyle name="Normal 2 19 22" xfId="314" xr:uid="{00000000-0005-0000-0000-000030010000}"/>
    <cellStyle name="Normal 2 19 23" xfId="315" xr:uid="{00000000-0005-0000-0000-000031010000}"/>
    <cellStyle name="Normal 2 19 3" xfId="316" xr:uid="{00000000-0005-0000-0000-000032010000}"/>
    <cellStyle name="Normal 2 19 4" xfId="317" xr:uid="{00000000-0005-0000-0000-000033010000}"/>
    <cellStyle name="Normal 2 19 5" xfId="318" xr:uid="{00000000-0005-0000-0000-000034010000}"/>
    <cellStyle name="Normal 2 19 6" xfId="319" xr:uid="{00000000-0005-0000-0000-000035010000}"/>
    <cellStyle name="Normal 2 19 7" xfId="320" xr:uid="{00000000-0005-0000-0000-000036010000}"/>
    <cellStyle name="Normal 2 19 8" xfId="321" xr:uid="{00000000-0005-0000-0000-000037010000}"/>
    <cellStyle name="Normal 2 19 9" xfId="322" xr:uid="{00000000-0005-0000-0000-000038010000}"/>
    <cellStyle name="Normal 2 2" xfId="49" xr:uid="{00000000-0005-0000-0000-000039010000}"/>
    <cellStyle name="Normal 2 2 2" xfId="323" xr:uid="{00000000-0005-0000-0000-00003A010000}"/>
    <cellStyle name="Normal 2 2 2 2" xfId="2370" xr:uid="{00000000-0005-0000-0000-000035020000}"/>
    <cellStyle name="Normal 2 2 2 3" xfId="2371" xr:uid="{00000000-0005-0000-0000-000036020000}"/>
    <cellStyle name="Normal 2 2 2 4" xfId="2372" xr:uid="{00000000-0005-0000-0000-000037020000}"/>
    <cellStyle name="Normal 2 2 3" xfId="2373" xr:uid="{00000000-0005-0000-0000-000038020000}"/>
    <cellStyle name="Normal 2 2 4" xfId="2374" xr:uid="{00000000-0005-0000-0000-000039020000}"/>
    <cellStyle name="Normal 2 2 5" xfId="2075" xr:uid="{00000000-0005-0000-0000-000033020000}"/>
    <cellStyle name="Normal 2 2_Summary" xfId="2375" xr:uid="{00000000-0005-0000-0000-00003A020000}"/>
    <cellStyle name="Normal 2 20" xfId="324" xr:uid="{00000000-0005-0000-0000-00003B010000}"/>
    <cellStyle name="Normal 2 20 10" xfId="325" xr:uid="{00000000-0005-0000-0000-00003C010000}"/>
    <cellStyle name="Normal 2 20 11" xfId="326" xr:uid="{00000000-0005-0000-0000-00003D010000}"/>
    <cellStyle name="Normal 2 20 12" xfId="327" xr:uid="{00000000-0005-0000-0000-00003E010000}"/>
    <cellStyle name="Normal 2 20 13" xfId="328" xr:uid="{00000000-0005-0000-0000-00003F010000}"/>
    <cellStyle name="Normal 2 20 14" xfId="329" xr:uid="{00000000-0005-0000-0000-000040010000}"/>
    <cellStyle name="Normal 2 20 15" xfId="330" xr:uid="{00000000-0005-0000-0000-000041010000}"/>
    <cellStyle name="Normal 2 20 16" xfId="331" xr:uid="{00000000-0005-0000-0000-000042010000}"/>
    <cellStyle name="Normal 2 20 17" xfId="332" xr:uid="{00000000-0005-0000-0000-000043010000}"/>
    <cellStyle name="Normal 2 20 18" xfId="333" xr:uid="{00000000-0005-0000-0000-000044010000}"/>
    <cellStyle name="Normal 2 20 19" xfId="334" xr:uid="{00000000-0005-0000-0000-000045010000}"/>
    <cellStyle name="Normal 2 20 2" xfId="335" xr:uid="{00000000-0005-0000-0000-000046010000}"/>
    <cellStyle name="Normal 2 20 20" xfId="336" xr:uid="{00000000-0005-0000-0000-000047010000}"/>
    <cellStyle name="Normal 2 20 21" xfId="337" xr:uid="{00000000-0005-0000-0000-000048010000}"/>
    <cellStyle name="Normal 2 20 22" xfId="338" xr:uid="{00000000-0005-0000-0000-000049010000}"/>
    <cellStyle name="Normal 2 20 23" xfId="339" xr:uid="{00000000-0005-0000-0000-00004A010000}"/>
    <cellStyle name="Normal 2 20 3" xfId="340" xr:uid="{00000000-0005-0000-0000-00004B010000}"/>
    <cellStyle name="Normal 2 20 4" xfId="341" xr:uid="{00000000-0005-0000-0000-00004C010000}"/>
    <cellStyle name="Normal 2 20 5" xfId="342" xr:uid="{00000000-0005-0000-0000-00004D010000}"/>
    <cellStyle name="Normal 2 20 6" xfId="343" xr:uid="{00000000-0005-0000-0000-00004E010000}"/>
    <cellStyle name="Normal 2 20 7" xfId="344" xr:uid="{00000000-0005-0000-0000-00004F010000}"/>
    <cellStyle name="Normal 2 20 8" xfId="345" xr:uid="{00000000-0005-0000-0000-000050010000}"/>
    <cellStyle name="Normal 2 20 9" xfId="346" xr:uid="{00000000-0005-0000-0000-000051010000}"/>
    <cellStyle name="Normal 2 21" xfId="347" xr:uid="{00000000-0005-0000-0000-000052010000}"/>
    <cellStyle name="Normal 2 21 10" xfId="348" xr:uid="{00000000-0005-0000-0000-000053010000}"/>
    <cellStyle name="Normal 2 21 11" xfId="349" xr:uid="{00000000-0005-0000-0000-000054010000}"/>
    <cellStyle name="Normal 2 21 12" xfId="350" xr:uid="{00000000-0005-0000-0000-000055010000}"/>
    <cellStyle name="Normal 2 21 13" xfId="351" xr:uid="{00000000-0005-0000-0000-000056010000}"/>
    <cellStyle name="Normal 2 21 14" xfId="352" xr:uid="{00000000-0005-0000-0000-000057010000}"/>
    <cellStyle name="Normal 2 21 15" xfId="353" xr:uid="{00000000-0005-0000-0000-000058010000}"/>
    <cellStyle name="Normal 2 21 16" xfId="354" xr:uid="{00000000-0005-0000-0000-000059010000}"/>
    <cellStyle name="Normal 2 21 17" xfId="355" xr:uid="{00000000-0005-0000-0000-00005A010000}"/>
    <cellStyle name="Normal 2 21 18" xfId="356" xr:uid="{00000000-0005-0000-0000-00005B010000}"/>
    <cellStyle name="Normal 2 21 19" xfId="357" xr:uid="{00000000-0005-0000-0000-00005C010000}"/>
    <cellStyle name="Normal 2 21 2" xfId="358" xr:uid="{00000000-0005-0000-0000-00005D010000}"/>
    <cellStyle name="Normal 2 21 20" xfId="359" xr:uid="{00000000-0005-0000-0000-00005E010000}"/>
    <cellStyle name="Normal 2 21 21" xfId="360" xr:uid="{00000000-0005-0000-0000-00005F010000}"/>
    <cellStyle name="Normal 2 21 22" xfId="361" xr:uid="{00000000-0005-0000-0000-000060010000}"/>
    <cellStyle name="Normal 2 21 23" xfId="362" xr:uid="{00000000-0005-0000-0000-000061010000}"/>
    <cellStyle name="Normal 2 21 3" xfId="363" xr:uid="{00000000-0005-0000-0000-000062010000}"/>
    <cellStyle name="Normal 2 21 4" xfId="364" xr:uid="{00000000-0005-0000-0000-000063010000}"/>
    <cellStyle name="Normal 2 21 5" xfId="365" xr:uid="{00000000-0005-0000-0000-000064010000}"/>
    <cellStyle name="Normal 2 21 6" xfId="366" xr:uid="{00000000-0005-0000-0000-000065010000}"/>
    <cellStyle name="Normal 2 21 7" xfId="367" xr:uid="{00000000-0005-0000-0000-000066010000}"/>
    <cellStyle name="Normal 2 21 8" xfId="368" xr:uid="{00000000-0005-0000-0000-000067010000}"/>
    <cellStyle name="Normal 2 21 9" xfId="369" xr:uid="{00000000-0005-0000-0000-000068010000}"/>
    <cellStyle name="Normal 2 22" xfId="370" xr:uid="{00000000-0005-0000-0000-000069010000}"/>
    <cellStyle name="Normal 2 22 10" xfId="371" xr:uid="{00000000-0005-0000-0000-00006A010000}"/>
    <cellStyle name="Normal 2 22 11" xfId="372" xr:uid="{00000000-0005-0000-0000-00006B010000}"/>
    <cellStyle name="Normal 2 22 12" xfId="373" xr:uid="{00000000-0005-0000-0000-00006C010000}"/>
    <cellStyle name="Normal 2 22 13" xfId="374" xr:uid="{00000000-0005-0000-0000-00006D010000}"/>
    <cellStyle name="Normal 2 22 14" xfId="375" xr:uid="{00000000-0005-0000-0000-00006E010000}"/>
    <cellStyle name="Normal 2 22 15" xfId="376" xr:uid="{00000000-0005-0000-0000-00006F010000}"/>
    <cellStyle name="Normal 2 22 16" xfId="377" xr:uid="{00000000-0005-0000-0000-000070010000}"/>
    <cellStyle name="Normal 2 22 17" xfId="378" xr:uid="{00000000-0005-0000-0000-000071010000}"/>
    <cellStyle name="Normal 2 22 18" xfId="379" xr:uid="{00000000-0005-0000-0000-000072010000}"/>
    <cellStyle name="Normal 2 22 19" xfId="380" xr:uid="{00000000-0005-0000-0000-000073010000}"/>
    <cellStyle name="Normal 2 22 2" xfId="381" xr:uid="{00000000-0005-0000-0000-000074010000}"/>
    <cellStyle name="Normal 2 22 20" xfId="382" xr:uid="{00000000-0005-0000-0000-000075010000}"/>
    <cellStyle name="Normal 2 22 21" xfId="383" xr:uid="{00000000-0005-0000-0000-000076010000}"/>
    <cellStyle name="Normal 2 22 22" xfId="384" xr:uid="{00000000-0005-0000-0000-000077010000}"/>
    <cellStyle name="Normal 2 22 23" xfId="385" xr:uid="{00000000-0005-0000-0000-000078010000}"/>
    <cellStyle name="Normal 2 22 3" xfId="386" xr:uid="{00000000-0005-0000-0000-000079010000}"/>
    <cellStyle name="Normal 2 22 4" xfId="387" xr:uid="{00000000-0005-0000-0000-00007A010000}"/>
    <cellStyle name="Normal 2 22 5" xfId="388" xr:uid="{00000000-0005-0000-0000-00007B010000}"/>
    <cellStyle name="Normal 2 22 6" xfId="389" xr:uid="{00000000-0005-0000-0000-00007C010000}"/>
    <cellStyle name="Normal 2 22 7" xfId="390" xr:uid="{00000000-0005-0000-0000-00007D010000}"/>
    <cellStyle name="Normal 2 22 8" xfId="391" xr:uid="{00000000-0005-0000-0000-00007E010000}"/>
    <cellStyle name="Normal 2 22 9" xfId="392" xr:uid="{00000000-0005-0000-0000-00007F010000}"/>
    <cellStyle name="Normal 2 23" xfId="393" xr:uid="{00000000-0005-0000-0000-000080010000}"/>
    <cellStyle name="Normal 2 23 10" xfId="394" xr:uid="{00000000-0005-0000-0000-000081010000}"/>
    <cellStyle name="Normal 2 23 11" xfId="395" xr:uid="{00000000-0005-0000-0000-000082010000}"/>
    <cellStyle name="Normal 2 23 12" xfId="396" xr:uid="{00000000-0005-0000-0000-000083010000}"/>
    <cellStyle name="Normal 2 23 13" xfId="397" xr:uid="{00000000-0005-0000-0000-000084010000}"/>
    <cellStyle name="Normal 2 23 14" xfId="398" xr:uid="{00000000-0005-0000-0000-000085010000}"/>
    <cellStyle name="Normal 2 23 15" xfId="399" xr:uid="{00000000-0005-0000-0000-000086010000}"/>
    <cellStyle name="Normal 2 23 16" xfId="400" xr:uid="{00000000-0005-0000-0000-000087010000}"/>
    <cellStyle name="Normal 2 23 17" xfId="401" xr:uid="{00000000-0005-0000-0000-000088010000}"/>
    <cellStyle name="Normal 2 23 18" xfId="402" xr:uid="{00000000-0005-0000-0000-000089010000}"/>
    <cellStyle name="Normal 2 23 19" xfId="403" xr:uid="{00000000-0005-0000-0000-00008A010000}"/>
    <cellStyle name="Normal 2 23 2" xfId="404" xr:uid="{00000000-0005-0000-0000-00008B010000}"/>
    <cellStyle name="Normal 2 23 20" xfId="405" xr:uid="{00000000-0005-0000-0000-00008C010000}"/>
    <cellStyle name="Normal 2 23 21" xfId="406" xr:uid="{00000000-0005-0000-0000-00008D010000}"/>
    <cellStyle name="Normal 2 23 22" xfId="407" xr:uid="{00000000-0005-0000-0000-00008E010000}"/>
    <cellStyle name="Normal 2 23 23" xfId="408" xr:uid="{00000000-0005-0000-0000-00008F010000}"/>
    <cellStyle name="Normal 2 23 3" xfId="409" xr:uid="{00000000-0005-0000-0000-000090010000}"/>
    <cellStyle name="Normal 2 23 4" xfId="410" xr:uid="{00000000-0005-0000-0000-000091010000}"/>
    <cellStyle name="Normal 2 23 5" xfId="411" xr:uid="{00000000-0005-0000-0000-000092010000}"/>
    <cellStyle name="Normal 2 23 6" xfId="412" xr:uid="{00000000-0005-0000-0000-000093010000}"/>
    <cellStyle name="Normal 2 23 7" xfId="413" xr:uid="{00000000-0005-0000-0000-000094010000}"/>
    <cellStyle name="Normal 2 23 8" xfId="414" xr:uid="{00000000-0005-0000-0000-000095010000}"/>
    <cellStyle name="Normal 2 23 9" xfId="415" xr:uid="{00000000-0005-0000-0000-000096010000}"/>
    <cellStyle name="Normal 2 24" xfId="416" xr:uid="{00000000-0005-0000-0000-000097010000}"/>
    <cellStyle name="Normal 2 24 10" xfId="417" xr:uid="{00000000-0005-0000-0000-000098010000}"/>
    <cellStyle name="Normal 2 24 11" xfId="418" xr:uid="{00000000-0005-0000-0000-000099010000}"/>
    <cellStyle name="Normal 2 24 12" xfId="419" xr:uid="{00000000-0005-0000-0000-00009A010000}"/>
    <cellStyle name="Normal 2 24 13" xfId="420" xr:uid="{00000000-0005-0000-0000-00009B010000}"/>
    <cellStyle name="Normal 2 24 14" xfId="421" xr:uid="{00000000-0005-0000-0000-00009C010000}"/>
    <cellStyle name="Normal 2 24 15" xfId="422" xr:uid="{00000000-0005-0000-0000-00009D010000}"/>
    <cellStyle name="Normal 2 24 16" xfId="423" xr:uid="{00000000-0005-0000-0000-00009E010000}"/>
    <cellStyle name="Normal 2 24 17" xfId="424" xr:uid="{00000000-0005-0000-0000-00009F010000}"/>
    <cellStyle name="Normal 2 24 18" xfId="425" xr:uid="{00000000-0005-0000-0000-0000A0010000}"/>
    <cellStyle name="Normal 2 24 19" xfId="426" xr:uid="{00000000-0005-0000-0000-0000A1010000}"/>
    <cellStyle name="Normal 2 24 2" xfId="427" xr:uid="{00000000-0005-0000-0000-0000A2010000}"/>
    <cellStyle name="Normal 2 24 20" xfId="428" xr:uid="{00000000-0005-0000-0000-0000A3010000}"/>
    <cellStyle name="Normal 2 24 21" xfId="429" xr:uid="{00000000-0005-0000-0000-0000A4010000}"/>
    <cellStyle name="Normal 2 24 22" xfId="430" xr:uid="{00000000-0005-0000-0000-0000A5010000}"/>
    <cellStyle name="Normal 2 24 23" xfId="431" xr:uid="{00000000-0005-0000-0000-0000A6010000}"/>
    <cellStyle name="Normal 2 24 3" xfId="432" xr:uid="{00000000-0005-0000-0000-0000A7010000}"/>
    <cellStyle name="Normal 2 24 4" xfId="433" xr:uid="{00000000-0005-0000-0000-0000A8010000}"/>
    <cellStyle name="Normal 2 24 5" xfId="434" xr:uid="{00000000-0005-0000-0000-0000A9010000}"/>
    <cellStyle name="Normal 2 24 6" xfId="435" xr:uid="{00000000-0005-0000-0000-0000AA010000}"/>
    <cellStyle name="Normal 2 24 7" xfId="436" xr:uid="{00000000-0005-0000-0000-0000AB010000}"/>
    <cellStyle name="Normal 2 24 8" xfId="437" xr:uid="{00000000-0005-0000-0000-0000AC010000}"/>
    <cellStyle name="Normal 2 24 9" xfId="438" xr:uid="{00000000-0005-0000-0000-0000AD010000}"/>
    <cellStyle name="Normal 2 25" xfId="439" xr:uid="{00000000-0005-0000-0000-0000AE010000}"/>
    <cellStyle name="Normal 2 25 10" xfId="440" xr:uid="{00000000-0005-0000-0000-0000AF010000}"/>
    <cellStyle name="Normal 2 25 11" xfId="441" xr:uid="{00000000-0005-0000-0000-0000B0010000}"/>
    <cellStyle name="Normal 2 25 12" xfId="442" xr:uid="{00000000-0005-0000-0000-0000B1010000}"/>
    <cellStyle name="Normal 2 25 13" xfId="443" xr:uid="{00000000-0005-0000-0000-0000B2010000}"/>
    <cellStyle name="Normal 2 25 14" xfId="444" xr:uid="{00000000-0005-0000-0000-0000B3010000}"/>
    <cellStyle name="Normal 2 25 15" xfId="445" xr:uid="{00000000-0005-0000-0000-0000B4010000}"/>
    <cellStyle name="Normal 2 25 16" xfId="446" xr:uid="{00000000-0005-0000-0000-0000B5010000}"/>
    <cellStyle name="Normal 2 25 17" xfId="447" xr:uid="{00000000-0005-0000-0000-0000B6010000}"/>
    <cellStyle name="Normal 2 25 18" xfId="448" xr:uid="{00000000-0005-0000-0000-0000B7010000}"/>
    <cellStyle name="Normal 2 25 19" xfId="449" xr:uid="{00000000-0005-0000-0000-0000B8010000}"/>
    <cellStyle name="Normal 2 25 2" xfId="450" xr:uid="{00000000-0005-0000-0000-0000B9010000}"/>
    <cellStyle name="Normal 2 25 20" xfId="451" xr:uid="{00000000-0005-0000-0000-0000BA010000}"/>
    <cellStyle name="Normal 2 25 21" xfId="452" xr:uid="{00000000-0005-0000-0000-0000BB010000}"/>
    <cellStyle name="Normal 2 25 22" xfId="453" xr:uid="{00000000-0005-0000-0000-0000BC010000}"/>
    <cellStyle name="Normal 2 25 23" xfId="454" xr:uid="{00000000-0005-0000-0000-0000BD010000}"/>
    <cellStyle name="Normal 2 25 3" xfId="455" xr:uid="{00000000-0005-0000-0000-0000BE010000}"/>
    <cellStyle name="Normal 2 25 4" xfId="456" xr:uid="{00000000-0005-0000-0000-0000BF010000}"/>
    <cellStyle name="Normal 2 25 5" xfId="457" xr:uid="{00000000-0005-0000-0000-0000C0010000}"/>
    <cellStyle name="Normal 2 25 6" xfId="458" xr:uid="{00000000-0005-0000-0000-0000C1010000}"/>
    <cellStyle name="Normal 2 25 7" xfId="459" xr:uid="{00000000-0005-0000-0000-0000C2010000}"/>
    <cellStyle name="Normal 2 25 8" xfId="460" xr:uid="{00000000-0005-0000-0000-0000C3010000}"/>
    <cellStyle name="Normal 2 25 9" xfId="461" xr:uid="{00000000-0005-0000-0000-0000C4010000}"/>
    <cellStyle name="Normal 2 26" xfId="462" xr:uid="{00000000-0005-0000-0000-0000C5010000}"/>
    <cellStyle name="Normal 2 26 10" xfId="463" xr:uid="{00000000-0005-0000-0000-0000C6010000}"/>
    <cellStyle name="Normal 2 26 11" xfId="464" xr:uid="{00000000-0005-0000-0000-0000C7010000}"/>
    <cellStyle name="Normal 2 26 12" xfId="465" xr:uid="{00000000-0005-0000-0000-0000C8010000}"/>
    <cellStyle name="Normal 2 26 13" xfId="466" xr:uid="{00000000-0005-0000-0000-0000C9010000}"/>
    <cellStyle name="Normal 2 26 14" xfId="467" xr:uid="{00000000-0005-0000-0000-0000CA010000}"/>
    <cellStyle name="Normal 2 26 15" xfId="468" xr:uid="{00000000-0005-0000-0000-0000CB010000}"/>
    <cellStyle name="Normal 2 26 16" xfId="469" xr:uid="{00000000-0005-0000-0000-0000CC010000}"/>
    <cellStyle name="Normal 2 26 17" xfId="470" xr:uid="{00000000-0005-0000-0000-0000CD010000}"/>
    <cellStyle name="Normal 2 26 18" xfId="471" xr:uid="{00000000-0005-0000-0000-0000CE010000}"/>
    <cellStyle name="Normal 2 26 19" xfId="472" xr:uid="{00000000-0005-0000-0000-0000CF010000}"/>
    <cellStyle name="Normal 2 26 2" xfId="473" xr:uid="{00000000-0005-0000-0000-0000D0010000}"/>
    <cellStyle name="Normal 2 26 20" xfId="474" xr:uid="{00000000-0005-0000-0000-0000D1010000}"/>
    <cellStyle name="Normal 2 26 21" xfId="475" xr:uid="{00000000-0005-0000-0000-0000D2010000}"/>
    <cellStyle name="Normal 2 26 22" xfId="476" xr:uid="{00000000-0005-0000-0000-0000D3010000}"/>
    <cellStyle name="Normal 2 26 23" xfId="477" xr:uid="{00000000-0005-0000-0000-0000D4010000}"/>
    <cellStyle name="Normal 2 26 3" xfId="478" xr:uid="{00000000-0005-0000-0000-0000D5010000}"/>
    <cellStyle name="Normal 2 26 4" xfId="479" xr:uid="{00000000-0005-0000-0000-0000D6010000}"/>
    <cellStyle name="Normal 2 26 5" xfId="480" xr:uid="{00000000-0005-0000-0000-0000D7010000}"/>
    <cellStyle name="Normal 2 26 6" xfId="481" xr:uid="{00000000-0005-0000-0000-0000D8010000}"/>
    <cellStyle name="Normal 2 26 7" xfId="482" xr:uid="{00000000-0005-0000-0000-0000D9010000}"/>
    <cellStyle name="Normal 2 26 8" xfId="483" xr:uid="{00000000-0005-0000-0000-0000DA010000}"/>
    <cellStyle name="Normal 2 26 9" xfId="484" xr:uid="{00000000-0005-0000-0000-0000DB010000}"/>
    <cellStyle name="Normal 2 27" xfId="485" xr:uid="{00000000-0005-0000-0000-0000DC010000}"/>
    <cellStyle name="Normal 2 27 10" xfId="486" xr:uid="{00000000-0005-0000-0000-0000DD010000}"/>
    <cellStyle name="Normal 2 27 11" xfId="487" xr:uid="{00000000-0005-0000-0000-0000DE010000}"/>
    <cellStyle name="Normal 2 27 12" xfId="488" xr:uid="{00000000-0005-0000-0000-0000DF010000}"/>
    <cellStyle name="Normal 2 27 13" xfId="489" xr:uid="{00000000-0005-0000-0000-0000E0010000}"/>
    <cellStyle name="Normal 2 27 14" xfId="490" xr:uid="{00000000-0005-0000-0000-0000E1010000}"/>
    <cellStyle name="Normal 2 27 15" xfId="491" xr:uid="{00000000-0005-0000-0000-0000E2010000}"/>
    <cellStyle name="Normal 2 27 16" xfId="492" xr:uid="{00000000-0005-0000-0000-0000E3010000}"/>
    <cellStyle name="Normal 2 27 17" xfId="493" xr:uid="{00000000-0005-0000-0000-0000E4010000}"/>
    <cellStyle name="Normal 2 27 18" xfId="494" xr:uid="{00000000-0005-0000-0000-0000E5010000}"/>
    <cellStyle name="Normal 2 27 19" xfId="495" xr:uid="{00000000-0005-0000-0000-0000E6010000}"/>
    <cellStyle name="Normal 2 27 2" xfId="496" xr:uid="{00000000-0005-0000-0000-0000E7010000}"/>
    <cellStyle name="Normal 2 27 20" xfId="497" xr:uid="{00000000-0005-0000-0000-0000E8010000}"/>
    <cellStyle name="Normal 2 27 21" xfId="498" xr:uid="{00000000-0005-0000-0000-0000E9010000}"/>
    <cellStyle name="Normal 2 27 22" xfId="499" xr:uid="{00000000-0005-0000-0000-0000EA010000}"/>
    <cellStyle name="Normal 2 27 23" xfId="500" xr:uid="{00000000-0005-0000-0000-0000EB010000}"/>
    <cellStyle name="Normal 2 27 3" xfId="501" xr:uid="{00000000-0005-0000-0000-0000EC010000}"/>
    <cellStyle name="Normal 2 27 4" xfId="502" xr:uid="{00000000-0005-0000-0000-0000ED010000}"/>
    <cellStyle name="Normal 2 27 5" xfId="503" xr:uid="{00000000-0005-0000-0000-0000EE010000}"/>
    <cellStyle name="Normal 2 27 6" xfId="504" xr:uid="{00000000-0005-0000-0000-0000EF010000}"/>
    <cellStyle name="Normal 2 27 7" xfId="505" xr:uid="{00000000-0005-0000-0000-0000F0010000}"/>
    <cellStyle name="Normal 2 27 8" xfId="506" xr:uid="{00000000-0005-0000-0000-0000F1010000}"/>
    <cellStyle name="Normal 2 27 9" xfId="507" xr:uid="{00000000-0005-0000-0000-0000F2010000}"/>
    <cellStyle name="Normal 2 28" xfId="508" xr:uid="{00000000-0005-0000-0000-0000F3010000}"/>
    <cellStyle name="Normal 2 28 10" xfId="509" xr:uid="{00000000-0005-0000-0000-0000F4010000}"/>
    <cellStyle name="Normal 2 28 11" xfId="510" xr:uid="{00000000-0005-0000-0000-0000F5010000}"/>
    <cellStyle name="Normal 2 28 12" xfId="511" xr:uid="{00000000-0005-0000-0000-0000F6010000}"/>
    <cellStyle name="Normal 2 28 13" xfId="512" xr:uid="{00000000-0005-0000-0000-0000F7010000}"/>
    <cellStyle name="Normal 2 28 14" xfId="513" xr:uid="{00000000-0005-0000-0000-0000F8010000}"/>
    <cellStyle name="Normal 2 28 15" xfId="514" xr:uid="{00000000-0005-0000-0000-0000F9010000}"/>
    <cellStyle name="Normal 2 28 16" xfId="515" xr:uid="{00000000-0005-0000-0000-0000FA010000}"/>
    <cellStyle name="Normal 2 28 17" xfId="516" xr:uid="{00000000-0005-0000-0000-0000FB010000}"/>
    <cellStyle name="Normal 2 28 18" xfId="517" xr:uid="{00000000-0005-0000-0000-0000FC010000}"/>
    <cellStyle name="Normal 2 28 19" xfId="518" xr:uid="{00000000-0005-0000-0000-0000FD010000}"/>
    <cellStyle name="Normal 2 28 2" xfId="519" xr:uid="{00000000-0005-0000-0000-0000FE010000}"/>
    <cellStyle name="Normal 2 28 20" xfId="520" xr:uid="{00000000-0005-0000-0000-0000FF010000}"/>
    <cellStyle name="Normal 2 28 21" xfId="521" xr:uid="{00000000-0005-0000-0000-000000020000}"/>
    <cellStyle name="Normal 2 28 22" xfId="522" xr:uid="{00000000-0005-0000-0000-000001020000}"/>
    <cellStyle name="Normal 2 28 23" xfId="523" xr:uid="{00000000-0005-0000-0000-000002020000}"/>
    <cellStyle name="Normal 2 28 3" xfId="524" xr:uid="{00000000-0005-0000-0000-000003020000}"/>
    <cellStyle name="Normal 2 28 4" xfId="525" xr:uid="{00000000-0005-0000-0000-000004020000}"/>
    <cellStyle name="Normal 2 28 5" xfId="526" xr:uid="{00000000-0005-0000-0000-000005020000}"/>
    <cellStyle name="Normal 2 28 6" xfId="527" xr:uid="{00000000-0005-0000-0000-000006020000}"/>
    <cellStyle name="Normal 2 28 7" xfId="528" xr:uid="{00000000-0005-0000-0000-000007020000}"/>
    <cellStyle name="Normal 2 28 8" xfId="529" xr:uid="{00000000-0005-0000-0000-000008020000}"/>
    <cellStyle name="Normal 2 28 9" xfId="530" xr:uid="{00000000-0005-0000-0000-000009020000}"/>
    <cellStyle name="Normal 2 29" xfId="531" xr:uid="{00000000-0005-0000-0000-00000A020000}"/>
    <cellStyle name="Normal 2 29 10" xfId="532" xr:uid="{00000000-0005-0000-0000-00000B020000}"/>
    <cellStyle name="Normal 2 29 11" xfId="533" xr:uid="{00000000-0005-0000-0000-00000C020000}"/>
    <cellStyle name="Normal 2 29 12" xfId="534" xr:uid="{00000000-0005-0000-0000-00000D020000}"/>
    <cellStyle name="Normal 2 29 13" xfId="535" xr:uid="{00000000-0005-0000-0000-00000E020000}"/>
    <cellStyle name="Normal 2 29 14" xfId="536" xr:uid="{00000000-0005-0000-0000-00000F020000}"/>
    <cellStyle name="Normal 2 29 15" xfId="537" xr:uid="{00000000-0005-0000-0000-000010020000}"/>
    <cellStyle name="Normal 2 29 16" xfId="538" xr:uid="{00000000-0005-0000-0000-000011020000}"/>
    <cellStyle name="Normal 2 29 17" xfId="539" xr:uid="{00000000-0005-0000-0000-000012020000}"/>
    <cellStyle name="Normal 2 29 18" xfId="540" xr:uid="{00000000-0005-0000-0000-000013020000}"/>
    <cellStyle name="Normal 2 29 19" xfId="541" xr:uid="{00000000-0005-0000-0000-000014020000}"/>
    <cellStyle name="Normal 2 29 2" xfId="542" xr:uid="{00000000-0005-0000-0000-000015020000}"/>
    <cellStyle name="Normal 2 29 20" xfId="543" xr:uid="{00000000-0005-0000-0000-000016020000}"/>
    <cellStyle name="Normal 2 29 21" xfId="544" xr:uid="{00000000-0005-0000-0000-000017020000}"/>
    <cellStyle name="Normal 2 29 22" xfId="545" xr:uid="{00000000-0005-0000-0000-000018020000}"/>
    <cellStyle name="Normal 2 29 23" xfId="546" xr:uid="{00000000-0005-0000-0000-000019020000}"/>
    <cellStyle name="Normal 2 29 3" xfId="547" xr:uid="{00000000-0005-0000-0000-00001A020000}"/>
    <cellStyle name="Normal 2 29 4" xfId="548" xr:uid="{00000000-0005-0000-0000-00001B020000}"/>
    <cellStyle name="Normal 2 29 5" xfId="549" xr:uid="{00000000-0005-0000-0000-00001C020000}"/>
    <cellStyle name="Normal 2 29 6" xfId="550" xr:uid="{00000000-0005-0000-0000-00001D020000}"/>
    <cellStyle name="Normal 2 29 7" xfId="551" xr:uid="{00000000-0005-0000-0000-00001E020000}"/>
    <cellStyle name="Normal 2 29 8" xfId="552" xr:uid="{00000000-0005-0000-0000-00001F020000}"/>
    <cellStyle name="Normal 2 29 9" xfId="553" xr:uid="{00000000-0005-0000-0000-000020020000}"/>
    <cellStyle name="Normal 2 3" xfId="554" xr:uid="{00000000-0005-0000-0000-000021020000}"/>
    <cellStyle name="Normal 2 3 2" xfId="2376" xr:uid="{00000000-0005-0000-0000-000022030000}"/>
    <cellStyle name="Normal 2 3 2 2" xfId="2377" xr:uid="{00000000-0005-0000-0000-000023030000}"/>
    <cellStyle name="Normal 2 3 3" xfId="2378" xr:uid="{00000000-0005-0000-0000-000024030000}"/>
    <cellStyle name="Normal 2 3 4" xfId="2379" xr:uid="{00000000-0005-0000-0000-000025030000}"/>
    <cellStyle name="Normal 2 3 5" xfId="2380" xr:uid="{00000000-0005-0000-0000-000026030000}"/>
    <cellStyle name="Normal 2 3_Summary" xfId="2381" xr:uid="{00000000-0005-0000-0000-000027030000}"/>
    <cellStyle name="Normal 2 30" xfId="555" xr:uid="{00000000-0005-0000-0000-000022020000}"/>
    <cellStyle name="Normal 2 30 10" xfId="556" xr:uid="{00000000-0005-0000-0000-000023020000}"/>
    <cellStyle name="Normal 2 30 11" xfId="557" xr:uid="{00000000-0005-0000-0000-000024020000}"/>
    <cellStyle name="Normal 2 30 12" xfId="558" xr:uid="{00000000-0005-0000-0000-000025020000}"/>
    <cellStyle name="Normal 2 30 13" xfId="559" xr:uid="{00000000-0005-0000-0000-000026020000}"/>
    <cellStyle name="Normal 2 30 14" xfId="560" xr:uid="{00000000-0005-0000-0000-000027020000}"/>
    <cellStyle name="Normal 2 30 15" xfId="561" xr:uid="{00000000-0005-0000-0000-000028020000}"/>
    <cellStyle name="Normal 2 30 16" xfId="562" xr:uid="{00000000-0005-0000-0000-000029020000}"/>
    <cellStyle name="Normal 2 30 17" xfId="563" xr:uid="{00000000-0005-0000-0000-00002A020000}"/>
    <cellStyle name="Normal 2 30 18" xfId="564" xr:uid="{00000000-0005-0000-0000-00002B020000}"/>
    <cellStyle name="Normal 2 30 19" xfId="565" xr:uid="{00000000-0005-0000-0000-00002C020000}"/>
    <cellStyle name="Normal 2 30 2" xfId="566" xr:uid="{00000000-0005-0000-0000-00002D020000}"/>
    <cellStyle name="Normal 2 30 20" xfId="567" xr:uid="{00000000-0005-0000-0000-00002E020000}"/>
    <cellStyle name="Normal 2 30 21" xfId="568" xr:uid="{00000000-0005-0000-0000-00002F020000}"/>
    <cellStyle name="Normal 2 30 22" xfId="569" xr:uid="{00000000-0005-0000-0000-000030020000}"/>
    <cellStyle name="Normal 2 30 23" xfId="570" xr:uid="{00000000-0005-0000-0000-000031020000}"/>
    <cellStyle name="Normal 2 30 24" xfId="2383" xr:uid="{00000000-0005-0000-0000-000038030000}"/>
    <cellStyle name="Normal 2 30 25" xfId="2384" xr:uid="{00000000-0005-0000-0000-000039030000}"/>
    <cellStyle name="Normal 2 30 26" xfId="2382" xr:uid="{00000000-0005-0000-0000-000028030000}"/>
    <cellStyle name="Normal 2 30 3" xfId="571" xr:uid="{00000000-0005-0000-0000-000032020000}"/>
    <cellStyle name="Normal 2 30 4" xfId="572" xr:uid="{00000000-0005-0000-0000-000033020000}"/>
    <cellStyle name="Normal 2 30 5" xfId="573" xr:uid="{00000000-0005-0000-0000-000034020000}"/>
    <cellStyle name="Normal 2 30 6" xfId="574" xr:uid="{00000000-0005-0000-0000-000035020000}"/>
    <cellStyle name="Normal 2 30 7" xfId="575" xr:uid="{00000000-0005-0000-0000-000036020000}"/>
    <cellStyle name="Normal 2 30 8" xfId="576" xr:uid="{00000000-0005-0000-0000-000037020000}"/>
    <cellStyle name="Normal 2 30 9" xfId="577" xr:uid="{00000000-0005-0000-0000-000038020000}"/>
    <cellStyle name="Normal 2 31" xfId="578" xr:uid="{00000000-0005-0000-0000-000039020000}"/>
    <cellStyle name="Normal 2 31 10" xfId="579" xr:uid="{00000000-0005-0000-0000-00003A020000}"/>
    <cellStyle name="Normal 2 31 11" xfId="580" xr:uid="{00000000-0005-0000-0000-00003B020000}"/>
    <cellStyle name="Normal 2 31 12" xfId="581" xr:uid="{00000000-0005-0000-0000-00003C020000}"/>
    <cellStyle name="Normal 2 31 13" xfId="582" xr:uid="{00000000-0005-0000-0000-00003D020000}"/>
    <cellStyle name="Normal 2 31 14" xfId="583" xr:uid="{00000000-0005-0000-0000-00003E020000}"/>
    <cellStyle name="Normal 2 31 15" xfId="584" xr:uid="{00000000-0005-0000-0000-00003F020000}"/>
    <cellStyle name="Normal 2 31 16" xfId="585" xr:uid="{00000000-0005-0000-0000-000040020000}"/>
    <cellStyle name="Normal 2 31 17" xfId="586" xr:uid="{00000000-0005-0000-0000-000041020000}"/>
    <cellStyle name="Normal 2 31 18" xfId="587" xr:uid="{00000000-0005-0000-0000-000042020000}"/>
    <cellStyle name="Normal 2 31 19" xfId="588" xr:uid="{00000000-0005-0000-0000-000043020000}"/>
    <cellStyle name="Normal 2 31 2" xfId="589" xr:uid="{00000000-0005-0000-0000-000044020000}"/>
    <cellStyle name="Normal 2 31 20" xfId="590" xr:uid="{00000000-0005-0000-0000-000045020000}"/>
    <cellStyle name="Normal 2 31 21" xfId="591" xr:uid="{00000000-0005-0000-0000-000046020000}"/>
    <cellStyle name="Normal 2 31 22" xfId="592" xr:uid="{00000000-0005-0000-0000-000047020000}"/>
    <cellStyle name="Normal 2 31 23" xfId="593" xr:uid="{00000000-0005-0000-0000-000048020000}"/>
    <cellStyle name="Normal 2 31 3" xfId="594" xr:uid="{00000000-0005-0000-0000-000049020000}"/>
    <cellStyle name="Normal 2 31 4" xfId="595" xr:uid="{00000000-0005-0000-0000-00004A020000}"/>
    <cellStyle name="Normal 2 31 5" xfId="596" xr:uid="{00000000-0005-0000-0000-00004B020000}"/>
    <cellStyle name="Normal 2 31 6" xfId="597" xr:uid="{00000000-0005-0000-0000-00004C020000}"/>
    <cellStyle name="Normal 2 31 7" xfId="598" xr:uid="{00000000-0005-0000-0000-00004D020000}"/>
    <cellStyle name="Normal 2 31 8" xfId="599" xr:uid="{00000000-0005-0000-0000-00004E020000}"/>
    <cellStyle name="Normal 2 31 9" xfId="600" xr:uid="{00000000-0005-0000-0000-00004F020000}"/>
    <cellStyle name="Normal 2 32" xfId="601" xr:uid="{00000000-0005-0000-0000-000050020000}"/>
    <cellStyle name="Normal 2 32 10" xfId="602" xr:uid="{00000000-0005-0000-0000-000051020000}"/>
    <cellStyle name="Normal 2 32 11" xfId="603" xr:uid="{00000000-0005-0000-0000-000052020000}"/>
    <cellStyle name="Normal 2 32 12" xfId="604" xr:uid="{00000000-0005-0000-0000-000053020000}"/>
    <cellStyle name="Normal 2 32 13" xfId="605" xr:uid="{00000000-0005-0000-0000-000054020000}"/>
    <cellStyle name="Normal 2 32 14" xfId="606" xr:uid="{00000000-0005-0000-0000-000055020000}"/>
    <cellStyle name="Normal 2 32 15" xfId="607" xr:uid="{00000000-0005-0000-0000-000056020000}"/>
    <cellStyle name="Normal 2 32 16" xfId="608" xr:uid="{00000000-0005-0000-0000-000057020000}"/>
    <cellStyle name="Normal 2 32 17" xfId="609" xr:uid="{00000000-0005-0000-0000-000058020000}"/>
    <cellStyle name="Normal 2 32 18" xfId="610" xr:uid="{00000000-0005-0000-0000-000059020000}"/>
    <cellStyle name="Normal 2 32 19" xfId="611" xr:uid="{00000000-0005-0000-0000-00005A020000}"/>
    <cellStyle name="Normal 2 32 2" xfId="612" xr:uid="{00000000-0005-0000-0000-00005B020000}"/>
    <cellStyle name="Normal 2 32 20" xfId="613" xr:uid="{00000000-0005-0000-0000-00005C020000}"/>
    <cellStyle name="Normal 2 32 21" xfId="614" xr:uid="{00000000-0005-0000-0000-00005D020000}"/>
    <cellStyle name="Normal 2 32 22" xfId="615" xr:uid="{00000000-0005-0000-0000-00005E020000}"/>
    <cellStyle name="Normal 2 32 23" xfId="616" xr:uid="{00000000-0005-0000-0000-00005F020000}"/>
    <cellStyle name="Normal 2 32 3" xfId="617" xr:uid="{00000000-0005-0000-0000-000060020000}"/>
    <cellStyle name="Normal 2 32 4" xfId="618" xr:uid="{00000000-0005-0000-0000-000061020000}"/>
    <cellStyle name="Normal 2 32 5" xfId="619" xr:uid="{00000000-0005-0000-0000-000062020000}"/>
    <cellStyle name="Normal 2 32 6" xfId="620" xr:uid="{00000000-0005-0000-0000-000063020000}"/>
    <cellStyle name="Normal 2 32 7" xfId="621" xr:uid="{00000000-0005-0000-0000-000064020000}"/>
    <cellStyle name="Normal 2 32 8" xfId="622" xr:uid="{00000000-0005-0000-0000-000065020000}"/>
    <cellStyle name="Normal 2 32 9" xfId="623" xr:uid="{00000000-0005-0000-0000-000066020000}"/>
    <cellStyle name="Normal 2 33" xfId="624" xr:uid="{00000000-0005-0000-0000-000067020000}"/>
    <cellStyle name="Normal 2 33 10" xfId="625" xr:uid="{00000000-0005-0000-0000-000068020000}"/>
    <cellStyle name="Normal 2 33 11" xfId="626" xr:uid="{00000000-0005-0000-0000-000069020000}"/>
    <cellStyle name="Normal 2 33 12" xfId="627" xr:uid="{00000000-0005-0000-0000-00006A020000}"/>
    <cellStyle name="Normal 2 33 13" xfId="628" xr:uid="{00000000-0005-0000-0000-00006B020000}"/>
    <cellStyle name="Normal 2 33 14" xfId="629" xr:uid="{00000000-0005-0000-0000-00006C020000}"/>
    <cellStyle name="Normal 2 33 15" xfId="630" xr:uid="{00000000-0005-0000-0000-00006D020000}"/>
    <cellStyle name="Normal 2 33 16" xfId="631" xr:uid="{00000000-0005-0000-0000-00006E020000}"/>
    <cellStyle name="Normal 2 33 17" xfId="632" xr:uid="{00000000-0005-0000-0000-00006F020000}"/>
    <cellStyle name="Normal 2 33 18" xfId="633" xr:uid="{00000000-0005-0000-0000-000070020000}"/>
    <cellStyle name="Normal 2 33 19" xfId="634" xr:uid="{00000000-0005-0000-0000-000071020000}"/>
    <cellStyle name="Normal 2 33 2" xfId="635" xr:uid="{00000000-0005-0000-0000-000072020000}"/>
    <cellStyle name="Normal 2 33 20" xfId="636" xr:uid="{00000000-0005-0000-0000-000073020000}"/>
    <cellStyle name="Normal 2 33 21" xfId="637" xr:uid="{00000000-0005-0000-0000-000074020000}"/>
    <cellStyle name="Normal 2 33 22" xfId="638" xr:uid="{00000000-0005-0000-0000-000075020000}"/>
    <cellStyle name="Normal 2 33 23" xfId="639" xr:uid="{00000000-0005-0000-0000-000076020000}"/>
    <cellStyle name="Normal 2 33 3" xfId="640" xr:uid="{00000000-0005-0000-0000-000077020000}"/>
    <cellStyle name="Normal 2 33 4" xfId="641" xr:uid="{00000000-0005-0000-0000-000078020000}"/>
    <cellStyle name="Normal 2 33 5" xfId="642" xr:uid="{00000000-0005-0000-0000-000079020000}"/>
    <cellStyle name="Normal 2 33 6" xfId="643" xr:uid="{00000000-0005-0000-0000-00007A020000}"/>
    <cellStyle name="Normal 2 33 7" xfId="644" xr:uid="{00000000-0005-0000-0000-00007B020000}"/>
    <cellStyle name="Normal 2 33 8" xfId="645" xr:uid="{00000000-0005-0000-0000-00007C020000}"/>
    <cellStyle name="Normal 2 33 9" xfId="646" xr:uid="{00000000-0005-0000-0000-00007D020000}"/>
    <cellStyle name="Normal 2 34" xfId="647" xr:uid="{00000000-0005-0000-0000-00007E020000}"/>
    <cellStyle name="Normal 2 34 10" xfId="648" xr:uid="{00000000-0005-0000-0000-00007F020000}"/>
    <cellStyle name="Normal 2 34 11" xfId="649" xr:uid="{00000000-0005-0000-0000-000080020000}"/>
    <cellStyle name="Normal 2 34 12" xfId="650" xr:uid="{00000000-0005-0000-0000-000081020000}"/>
    <cellStyle name="Normal 2 34 13" xfId="651" xr:uid="{00000000-0005-0000-0000-000082020000}"/>
    <cellStyle name="Normal 2 34 14" xfId="652" xr:uid="{00000000-0005-0000-0000-000083020000}"/>
    <cellStyle name="Normal 2 34 15" xfId="653" xr:uid="{00000000-0005-0000-0000-000084020000}"/>
    <cellStyle name="Normal 2 34 16" xfId="654" xr:uid="{00000000-0005-0000-0000-000085020000}"/>
    <cellStyle name="Normal 2 34 17" xfId="655" xr:uid="{00000000-0005-0000-0000-000086020000}"/>
    <cellStyle name="Normal 2 34 18" xfId="656" xr:uid="{00000000-0005-0000-0000-000087020000}"/>
    <cellStyle name="Normal 2 34 19" xfId="657" xr:uid="{00000000-0005-0000-0000-000088020000}"/>
    <cellStyle name="Normal 2 34 2" xfId="658" xr:uid="{00000000-0005-0000-0000-000089020000}"/>
    <cellStyle name="Normal 2 34 20" xfId="659" xr:uid="{00000000-0005-0000-0000-00008A020000}"/>
    <cellStyle name="Normal 2 34 21" xfId="660" xr:uid="{00000000-0005-0000-0000-00008B020000}"/>
    <cellStyle name="Normal 2 34 22" xfId="661" xr:uid="{00000000-0005-0000-0000-00008C020000}"/>
    <cellStyle name="Normal 2 34 23" xfId="662" xr:uid="{00000000-0005-0000-0000-00008D020000}"/>
    <cellStyle name="Normal 2 34 3" xfId="663" xr:uid="{00000000-0005-0000-0000-00008E020000}"/>
    <cellStyle name="Normal 2 34 4" xfId="664" xr:uid="{00000000-0005-0000-0000-00008F020000}"/>
    <cellStyle name="Normal 2 34 5" xfId="665" xr:uid="{00000000-0005-0000-0000-000090020000}"/>
    <cellStyle name="Normal 2 34 6" xfId="666" xr:uid="{00000000-0005-0000-0000-000091020000}"/>
    <cellStyle name="Normal 2 34 7" xfId="667" xr:uid="{00000000-0005-0000-0000-000092020000}"/>
    <cellStyle name="Normal 2 34 8" xfId="668" xr:uid="{00000000-0005-0000-0000-000093020000}"/>
    <cellStyle name="Normal 2 34 9" xfId="669" xr:uid="{00000000-0005-0000-0000-000094020000}"/>
    <cellStyle name="Normal 2 35" xfId="670" xr:uid="{00000000-0005-0000-0000-000095020000}"/>
    <cellStyle name="Normal 2 35 10" xfId="671" xr:uid="{00000000-0005-0000-0000-000096020000}"/>
    <cellStyle name="Normal 2 35 11" xfId="672" xr:uid="{00000000-0005-0000-0000-000097020000}"/>
    <cellStyle name="Normal 2 35 12" xfId="673" xr:uid="{00000000-0005-0000-0000-000098020000}"/>
    <cellStyle name="Normal 2 35 13" xfId="674" xr:uid="{00000000-0005-0000-0000-000099020000}"/>
    <cellStyle name="Normal 2 35 14" xfId="675" xr:uid="{00000000-0005-0000-0000-00009A020000}"/>
    <cellStyle name="Normal 2 35 15" xfId="676" xr:uid="{00000000-0005-0000-0000-00009B020000}"/>
    <cellStyle name="Normal 2 35 16" xfId="677" xr:uid="{00000000-0005-0000-0000-00009C020000}"/>
    <cellStyle name="Normal 2 35 17" xfId="678" xr:uid="{00000000-0005-0000-0000-00009D020000}"/>
    <cellStyle name="Normal 2 35 18" xfId="679" xr:uid="{00000000-0005-0000-0000-00009E020000}"/>
    <cellStyle name="Normal 2 35 19" xfId="680" xr:uid="{00000000-0005-0000-0000-00009F020000}"/>
    <cellStyle name="Normal 2 35 2" xfId="681" xr:uid="{00000000-0005-0000-0000-0000A0020000}"/>
    <cellStyle name="Normal 2 35 20" xfId="682" xr:uid="{00000000-0005-0000-0000-0000A1020000}"/>
    <cellStyle name="Normal 2 35 21" xfId="683" xr:uid="{00000000-0005-0000-0000-0000A2020000}"/>
    <cellStyle name="Normal 2 35 22" xfId="684" xr:uid="{00000000-0005-0000-0000-0000A3020000}"/>
    <cellStyle name="Normal 2 35 23" xfId="685" xr:uid="{00000000-0005-0000-0000-0000A4020000}"/>
    <cellStyle name="Normal 2 35 3" xfId="686" xr:uid="{00000000-0005-0000-0000-0000A5020000}"/>
    <cellStyle name="Normal 2 35 4" xfId="687" xr:uid="{00000000-0005-0000-0000-0000A6020000}"/>
    <cellStyle name="Normal 2 35 5" xfId="688" xr:uid="{00000000-0005-0000-0000-0000A7020000}"/>
    <cellStyle name="Normal 2 35 6" xfId="689" xr:uid="{00000000-0005-0000-0000-0000A8020000}"/>
    <cellStyle name="Normal 2 35 7" xfId="690" xr:uid="{00000000-0005-0000-0000-0000A9020000}"/>
    <cellStyle name="Normal 2 35 8" xfId="691" xr:uid="{00000000-0005-0000-0000-0000AA020000}"/>
    <cellStyle name="Normal 2 35 9" xfId="692" xr:uid="{00000000-0005-0000-0000-0000AB020000}"/>
    <cellStyle name="Normal 2 36" xfId="693" xr:uid="{00000000-0005-0000-0000-0000AC020000}"/>
    <cellStyle name="Normal 2 36 10" xfId="694" xr:uid="{00000000-0005-0000-0000-0000AD020000}"/>
    <cellStyle name="Normal 2 36 11" xfId="695" xr:uid="{00000000-0005-0000-0000-0000AE020000}"/>
    <cellStyle name="Normal 2 36 12" xfId="696" xr:uid="{00000000-0005-0000-0000-0000AF020000}"/>
    <cellStyle name="Normal 2 36 13" xfId="697" xr:uid="{00000000-0005-0000-0000-0000B0020000}"/>
    <cellStyle name="Normal 2 36 14" xfId="698" xr:uid="{00000000-0005-0000-0000-0000B1020000}"/>
    <cellStyle name="Normal 2 36 15" xfId="699" xr:uid="{00000000-0005-0000-0000-0000B2020000}"/>
    <cellStyle name="Normal 2 36 16" xfId="700" xr:uid="{00000000-0005-0000-0000-0000B3020000}"/>
    <cellStyle name="Normal 2 36 17" xfId="701" xr:uid="{00000000-0005-0000-0000-0000B4020000}"/>
    <cellStyle name="Normal 2 36 18" xfId="702" xr:uid="{00000000-0005-0000-0000-0000B5020000}"/>
    <cellStyle name="Normal 2 36 19" xfId="703" xr:uid="{00000000-0005-0000-0000-0000B6020000}"/>
    <cellStyle name="Normal 2 36 2" xfId="704" xr:uid="{00000000-0005-0000-0000-0000B7020000}"/>
    <cellStyle name="Normal 2 36 20" xfId="705" xr:uid="{00000000-0005-0000-0000-0000B8020000}"/>
    <cellStyle name="Normal 2 36 21" xfId="706" xr:uid="{00000000-0005-0000-0000-0000B9020000}"/>
    <cellStyle name="Normal 2 36 22" xfId="707" xr:uid="{00000000-0005-0000-0000-0000BA020000}"/>
    <cellStyle name="Normal 2 36 23" xfId="708" xr:uid="{00000000-0005-0000-0000-0000BB020000}"/>
    <cellStyle name="Normal 2 36 3" xfId="709" xr:uid="{00000000-0005-0000-0000-0000BC020000}"/>
    <cellStyle name="Normal 2 36 4" xfId="710" xr:uid="{00000000-0005-0000-0000-0000BD020000}"/>
    <cellStyle name="Normal 2 36 5" xfId="711" xr:uid="{00000000-0005-0000-0000-0000BE020000}"/>
    <cellStyle name="Normal 2 36 6" xfId="712" xr:uid="{00000000-0005-0000-0000-0000BF020000}"/>
    <cellStyle name="Normal 2 36 7" xfId="713" xr:uid="{00000000-0005-0000-0000-0000C0020000}"/>
    <cellStyle name="Normal 2 36 8" xfId="714" xr:uid="{00000000-0005-0000-0000-0000C1020000}"/>
    <cellStyle name="Normal 2 36 9" xfId="715" xr:uid="{00000000-0005-0000-0000-0000C2020000}"/>
    <cellStyle name="Normal 2 37" xfId="716" xr:uid="{00000000-0005-0000-0000-0000C3020000}"/>
    <cellStyle name="Normal 2 37 10" xfId="717" xr:uid="{00000000-0005-0000-0000-0000C4020000}"/>
    <cellStyle name="Normal 2 37 11" xfId="718" xr:uid="{00000000-0005-0000-0000-0000C5020000}"/>
    <cellStyle name="Normal 2 37 12" xfId="719" xr:uid="{00000000-0005-0000-0000-0000C6020000}"/>
    <cellStyle name="Normal 2 37 13" xfId="720" xr:uid="{00000000-0005-0000-0000-0000C7020000}"/>
    <cellStyle name="Normal 2 37 14" xfId="721" xr:uid="{00000000-0005-0000-0000-0000C8020000}"/>
    <cellStyle name="Normal 2 37 15" xfId="722" xr:uid="{00000000-0005-0000-0000-0000C9020000}"/>
    <cellStyle name="Normal 2 37 16" xfId="723" xr:uid="{00000000-0005-0000-0000-0000CA020000}"/>
    <cellStyle name="Normal 2 37 17" xfId="724" xr:uid="{00000000-0005-0000-0000-0000CB020000}"/>
    <cellStyle name="Normal 2 37 18" xfId="725" xr:uid="{00000000-0005-0000-0000-0000CC020000}"/>
    <cellStyle name="Normal 2 37 19" xfId="726" xr:uid="{00000000-0005-0000-0000-0000CD020000}"/>
    <cellStyle name="Normal 2 37 2" xfId="727" xr:uid="{00000000-0005-0000-0000-0000CE020000}"/>
    <cellStyle name="Normal 2 37 20" xfId="728" xr:uid="{00000000-0005-0000-0000-0000CF020000}"/>
    <cellStyle name="Normal 2 37 21" xfId="729" xr:uid="{00000000-0005-0000-0000-0000D0020000}"/>
    <cellStyle name="Normal 2 37 22" xfId="730" xr:uid="{00000000-0005-0000-0000-0000D1020000}"/>
    <cellStyle name="Normal 2 37 23" xfId="731" xr:uid="{00000000-0005-0000-0000-0000D2020000}"/>
    <cellStyle name="Normal 2 37 3" xfId="732" xr:uid="{00000000-0005-0000-0000-0000D3020000}"/>
    <cellStyle name="Normal 2 37 4" xfId="733" xr:uid="{00000000-0005-0000-0000-0000D4020000}"/>
    <cellStyle name="Normal 2 37 5" xfId="734" xr:uid="{00000000-0005-0000-0000-0000D5020000}"/>
    <cellStyle name="Normal 2 37 6" xfId="735" xr:uid="{00000000-0005-0000-0000-0000D6020000}"/>
    <cellStyle name="Normal 2 37 7" xfId="736" xr:uid="{00000000-0005-0000-0000-0000D7020000}"/>
    <cellStyle name="Normal 2 37 8" xfId="737" xr:uid="{00000000-0005-0000-0000-0000D8020000}"/>
    <cellStyle name="Normal 2 37 9" xfId="738" xr:uid="{00000000-0005-0000-0000-0000D9020000}"/>
    <cellStyle name="Normal 2 38" xfId="739" xr:uid="{00000000-0005-0000-0000-0000DA020000}"/>
    <cellStyle name="Normal 2 38 10" xfId="740" xr:uid="{00000000-0005-0000-0000-0000DB020000}"/>
    <cellStyle name="Normal 2 38 11" xfId="741" xr:uid="{00000000-0005-0000-0000-0000DC020000}"/>
    <cellStyle name="Normal 2 38 12" xfId="742" xr:uid="{00000000-0005-0000-0000-0000DD020000}"/>
    <cellStyle name="Normal 2 38 13" xfId="743" xr:uid="{00000000-0005-0000-0000-0000DE020000}"/>
    <cellStyle name="Normal 2 38 14" xfId="744" xr:uid="{00000000-0005-0000-0000-0000DF020000}"/>
    <cellStyle name="Normal 2 38 15" xfId="745" xr:uid="{00000000-0005-0000-0000-0000E0020000}"/>
    <cellStyle name="Normal 2 38 16" xfId="746" xr:uid="{00000000-0005-0000-0000-0000E1020000}"/>
    <cellStyle name="Normal 2 38 17" xfId="747" xr:uid="{00000000-0005-0000-0000-0000E2020000}"/>
    <cellStyle name="Normal 2 38 18" xfId="748" xr:uid="{00000000-0005-0000-0000-0000E3020000}"/>
    <cellStyle name="Normal 2 38 19" xfId="749" xr:uid="{00000000-0005-0000-0000-0000E4020000}"/>
    <cellStyle name="Normal 2 38 2" xfId="750" xr:uid="{00000000-0005-0000-0000-0000E5020000}"/>
    <cellStyle name="Normal 2 38 20" xfId="751" xr:uid="{00000000-0005-0000-0000-0000E6020000}"/>
    <cellStyle name="Normal 2 38 21" xfId="752" xr:uid="{00000000-0005-0000-0000-0000E7020000}"/>
    <cellStyle name="Normal 2 38 22" xfId="753" xr:uid="{00000000-0005-0000-0000-0000E8020000}"/>
    <cellStyle name="Normal 2 38 23" xfId="754" xr:uid="{00000000-0005-0000-0000-0000E9020000}"/>
    <cellStyle name="Normal 2 38 3" xfId="755" xr:uid="{00000000-0005-0000-0000-0000EA020000}"/>
    <cellStyle name="Normal 2 38 4" xfId="756" xr:uid="{00000000-0005-0000-0000-0000EB020000}"/>
    <cellStyle name="Normal 2 38 5" xfId="757" xr:uid="{00000000-0005-0000-0000-0000EC020000}"/>
    <cellStyle name="Normal 2 38 6" xfId="758" xr:uid="{00000000-0005-0000-0000-0000ED020000}"/>
    <cellStyle name="Normal 2 38 7" xfId="759" xr:uid="{00000000-0005-0000-0000-0000EE020000}"/>
    <cellStyle name="Normal 2 38 8" xfId="760" xr:uid="{00000000-0005-0000-0000-0000EF020000}"/>
    <cellStyle name="Normal 2 38 9" xfId="761" xr:uid="{00000000-0005-0000-0000-0000F0020000}"/>
    <cellStyle name="Normal 2 39" xfId="762" xr:uid="{00000000-0005-0000-0000-0000F1020000}"/>
    <cellStyle name="Normal 2 39 10" xfId="763" xr:uid="{00000000-0005-0000-0000-0000F2020000}"/>
    <cellStyle name="Normal 2 39 11" xfId="764" xr:uid="{00000000-0005-0000-0000-0000F3020000}"/>
    <cellStyle name="Normal 2 39 12" xfId="765" xr:uid="{00000000-0005-0000-0000-0000F4020000}"/>
    <cellStyle name="Normal 2 39 13" xfId="766" xr:uid="{00000000-0005-0000-0000-0000F5020000}"/>
    <cellStyle name="Normal 2 39 14" xfId="767" xr:uid="{00000000-0005-0000-0000-0000F6020000}"/>
    <cellStyle name="Normal 2 39 15" xfId="768" xr:uid="{00000000-0005-0000-0000-0000F7020000}"/>
    <cellStyle name="Normal 2 39 16" xfId="769" xr:uid="{00000000-0005-0000-0000-0000F8020000}"/>
    <cellStyle name="Normal 2 39 17" xfId="770" xr:uid="{00000000-0005-0000-0000-0000F9020000}"/>
    <cellStyle name="Normal 2 39 18" xfId="771" xr:uid="{00000000-0005-0000-0000-0000FA020000}"/>
    <cellStyle name="Normal 2 39 19" xfId="772" xr:uid="{00000000-0005-0000-0000-0000FB020000}"/>
    <cellStyle name="Normal 2 39 2" xfId="773" xr:uid="{00000000-0005-0000-0000-0000FC020000}"/>
    <cellStyle name="Normal 2 39 20" xfId="774" xr:uid="{00000000-0005-0000-0000-0000FD020000}"/>
    <cellStyle name="Normal 2 39 21" xfId="775" xr:uid="{00000000-0005-0000-0000-0000FE020000}"/>
    <cellStyle name="Normal 2 39 22" xfId="776" xr:uid="{00000000-0005-0000-0000-0000FF020000}"/>
    <cellStyle name="Normal 2 39 23" xfId="777" xr:uid="{00000000-0005-0000-0000-000000030000}"/>
    <cellStyle name="Normal 2 39 3" xfId="778" xr:uid="{00000000-0005-0000-0000-000001030000}"/>
    <cellStyle name="Normal 2 39 4" xfId="779" xr:uid="{00000000-0005-0000-0000-000002030000}"/>
    <cellStyle name="Normal 2 39 5" xfId="780" xr:uid="{00000000-0005-0000-0000-000003030000}"/>
    <cellStyle name="Normal 2 39 6" xfId="781" xr:uid="{00000000-0005-0000-0000-000004030000}"/>
    <cellStyle name="Normal 2 39 7" xfId="782" xr:uid="{00000000-0005-0000-0000-000005030000}"/>
    <cellStyle name="Normal 2 39 8" xfId="783" xr:uid="{00000000-0005-0000-0000-000006030000}"/>
    <cellStyle name="Normal 2 39 9" xfId="784" xr:uid="{00000000-0005-0000-0000-000007030000}"/>
    <cellStyle name="Normal 2 4" xfId="785" xr:uid="{00000000-0005-0000-0000-000008030000}"/>
    <cellStyle name="Normal 2 4 2" xfId="2385" xr:uid="{00000000-0005-0000-0000-000011040000}"/>
    <cellStyle name="Normal 2 4 3" xfId="2386" xr:uid="{00000000-0005-0000-0000-000012040000}"/>
    <cellStyle name="Normal 2 40" xfId="786" xr:uid="{00000000-0005-0000-0000-000009030000}"/>
    <cellStyle name="Normal 2 41" xfId="787" xr:uid="{00000000-0005-0000-0000-00000A030000}"/>
    <cellStyle name="Normal 2 42" xfId="788" xr:uid="{00000000-0005-0000-0000-00000B030000}"/>
    <cellStyle name="Normal 2 43" xfId="789" xr:uid="{00000000-0005-0000-0000-00000C030000}"/>
    <cellStyle name="Normal 2 44" xfId="790" xr:uid="{00000000-0005-0000-0000-00000D030000}"/>
    <cellStyle name="Normal 2 45" xfId="791" xr:uid="{00000000-0005-0000-0000-00000E030000}"/>
    <cellStyle name="Normal 2 46" xfId="792" xr:uid="{00000000-0005-0000-0000-00000F030000}"/>
    <cellStyle name="Normal 2 47" xfId="793" xr:uid="{00000000-0005-0000-0000-000010030000}"/>
    <cellStyle name="Normal 2 48" xfId="794" xr:uid="{00000000-0005-0000-0000-000011030000}"/>
    <cellStyle name="Normal 2 49" xfId="795" xr:uid="{00000000-0005-0000-0000-000012030000}"/>
    <cellStyle name="Normal 2 5" xfId="796" xr:uid="{00000000-0005-0000-0000-000013030000}"/>
    <cellStyle name="Normal 2 5 10" xfId="797" xr:uid="{00000000-0005-0000-0000-000014030000}"/>
    <cellStyle name="Normal 2 5 11" xfId="798" xr:uid="{00000000-0005-0000-0000-000015030000}"/>
    <cellStyle name="Normal 2 5 12" xfId="799" xr:uid="{00000000-0005-0000-0000-000016030000}"/>
    <cellStyle name="Normal 2 5 13" xfId="800" xr:uid="{00000000-0005-0000-0000-000017030000}"/>
    <cellStyle name="Normal 2 5 14" xfId="801" xr:uid="{00000000-0005-0000-0000-000018030000}"/>
    <cellStyle name="Normal 2 5 15" xfId="802" xr:uid="{00000000-0005-0000-0000-000019030000}"/>
    <cellStyle name="Normal 2 5 16" xfId="803" xr:uid="{00000000-0005-0000-0000-00001A030000}"/>
    <cellStyle name="Normal 2 5 17" xfId="804" xr:uid="{00000000-0005-0000-0000-00001B030000}"/>
    <cellStyle name="Normal 2 5 18" xfId="805" xr:uid="{00000000-0005-0000-0000-00001C030000}"/>
    <cellStyle name="Normal 2 5 19" xfId="806" xr:uid="{00000000-0005-0000-0000-00001D030000}"/>
    <cellStyle name="Normal 2 5 2" xfId="807" xr:uid="{00000000-0005-0000-0000-00001E030000}"/>
    <cellStyle name="Normal 2 5 2 10" xfId="808" xr:uid="{00000000-0005-0000-0000-00001F030000}"/>
    <cellStyle name="Normal 2 5 2 11" xfId="809" xr:uid="{00000000-0005-0000-0000-000020030000}"/>
    <cellStyle name="Normal 2 5 2 12" xfId="810" xr:uid="{00000000-0005-0000-0000-000021030000}"/>
    <cellStyle name="Normal 2 5 2 13" xfId="811" xr:uid="{00000000-0005-0000-0000-000022030000}"/>
    <cellStyle name="Normal 2 5 2 14" xfId="812" xr:uid="{00000000-0005-0000-0000-000023030000}"/>
    <cellStyle name="Normal 2 5 2 15" xfId="813" xr:uid="{00000000-0005-0000-0000-000024030000}"/>
    <cellStyle name="Normal 2 5 2 16" xfId="814" xr:uid="{00000000-0005-0000-0000-000025030000}"/>
    <cellStyle name="Normal 2 5 2 17" xfId="815" xr:uid="{00000000-0005-0000-0000-000026030000}"/>
    <cellStyle name="Normal 2 5 2 18" xfId="816" xr:uid="{00000000-0005-0000-0000-000027030000}"/>
    <cellStyle name="Normal 2 5 2 19" xfId="817" xr:uid="{00000000-0005-0000-0000-000028030000}"/>
    <cellStyle name="Normal 2 5 2 2" xfId="818" xr:uid="{00000000-0005-0000-0000-000029030000}"/>
    <cellStyle name="Normal 2 5 2 2 10" xfId="819" xr:uid="{00000000-0005-0000-0000-00002A030000}"/>
    <cellStyle name="Normal 2 5 2 2 11" xfId="820" xr:uid="{00000000-0005-0000-0000-00002B030000}"/>
    <cellStyle name="Normal 2 5 2 2 12" xfId="821" xr:uid="{00000000-0005-0000-0000-00002C030000}"/>
    <cellStyle name="Normal 2 5 2 2 13" xfId="822" xr:uid="{00000000-0005-0000-0000-00002D030000}"/>
    <cellStyle name="Normal 2 5 2 2 14" xfId="823" xr:uid="{00000000-0005-0000-0000-00002E030000}"/>
    <cellStyle name="Normal 2 5 2 2 15" xfId="824" xr:uid="{00000000-0005-0000-0000-00002F030000}"/>
    <cellStyle name="Normal 2 5 2 2 16" xfId="825" xr:uid="{00000000-0005-0000-0000-000030030000}"/>
    <cellStyle name="Normal 2 5 2 2 17" xfId="826" xr:uid="{00000000-0005-0000-0000-000031030000}"/>
    <cellStyle name="Normal 2 5 2 2 18" xfId="827" xr:uid="{00000000-0005-0000-0000-000032030000}"/>
    <cellStyle name="Normal 2 5 2 2 19" xfId="828" xr:uid="{00000000-0005-0000-0000-000033030000}"/>
    <cellStyle name="Normal 2 5 2 2 2" xfId="829" xr:uid="{00000000-0005-0000-0000-000034030000}"/>
    <cellStyle name="Normal 2 5 2 2 20" xfId="830" xr:uid="{00000000-0005-0000-0000-000035030000}"/>
    <cellStyle name="Normal 2 5 2 2 21" xfId="831" xr:uid="{00000000-0005-0000-0000-000036030000}"/>
    <cellStyle name="Normal 2 5 2 2 22" xfId="832" xr:uid="{00000000-0005-0000-0000-000037030000}"/>
    <cellStyle name="Normal 2 5 2 2 23" xfId="833" xr:uid="{00000000-0005-0000-0000-000038030000}"/>
    <cellStyle name="Normal 2 5 2 2 24" xfId="834" xr:uid="{00000000-0005-0000-0000-000039030000}"/>
    <cellStyle name="Normal 2 5 2 2 25" xfId="835" xr:uid="{00000000-0005-0000-0000-00003A030000}"/>
    <cellStyle name="Normal 2 5 2 2 26" xfId="836" xr:uid="{00000000-0005-0000-0000-00003B030000}"/>
    <cellStyle name="Normal 2 5 2 2 27" xfId="837" xr:uid="{00000000-0005-0000-0000-00003C030000}"/>
    <cellStyle name="Normal 2 5 2 2 28" xfId="838" xr:uid="{00000000-0005-0000-0000-00003D030000}"/>
    <cellStyle name="Normal 2 5 2 2 29" xfId="839" xr:uid="{00000000-0005-0000-0000-00003E030000}"/>
    <cellStyle name="Normal 2 5 2 2 3" xfId="840" xr:uid="{00000000-0005-0000-0000-00003F030000}"/>
    <cellStyle name="Normal 2 5 2 2 30" xfId="841" xr:uid="{00000000-0005-0000-0000-000040030000}"/>
    <cellStyle name="Normal 2 5 2 2 31" xfId="842" xr:uid="{00000000-0005-0000-0000-000041030000}"/>
    <cellStyle name="Normal 2 5 2 2 32" xfId="843" xr:uid="{00000000-0005-0000-0000-000042030000}"/>
    <cellStyle name="Normal 2 5 2 2 33" xfId="844" xr:uid="{00000000-0005-0000-0000-000043030000}"/>
    <cellStyle name="Normal 2 5 2 2 34" xfId="845" xr:uid="{00000000-0005-0000-0000-000044030000}"/>
    <cellStyle name="Normal 2 5 2 2 35" xfId="846" xr:uid="{00000000-0005-0000-0000-000045030000}"/>
    <cellStyle name="Normal 2 5 2 2 36" xfId="847" xr:uid="{00000000-0005-0000-0000-000046030000}"/>
    <cellStyle name="Normal 2 5 2 2 37" xfId="848" xr:uid="{00000000-0005-0000-0000-000047030000}"/>
    <cellStyle name="Normal 2 5 2 2 38" xfId="849" xr:uid="{00000000-0005-0000-0000-000048030000}"/>
    <cellStyle name="Normal 2 5 2 2 39" xfId="850" xr:uid="{00000000-0005-0000-0000-000049030000}"/>
    <cellStyle name="Normal 2 5 2 2 4" xfId="851" xr:uid="{00000000-0005-0000-0000-00004A030000}"/>
    <cellStyle name="Normal 2 5 2 2 40" xfId="852" xr:uid="{00000000-0005-0000-0000-00004B030000}"/>
    <cellStyle name="Normal 2 5 2 2 41" xfId="853" xr:uid="{00000000-0005-0000-0000-00004C030000}"/>
    <cellStyle name="Normal 2 5 2 2 42" xfId="854" xr:uid="{00000000-0005-0000-0000-00004D030000}"/>
    <cellStyle name="Normal 2 5 2 2 43" xfId="855" xr:uid="{00000000-0005-0000-0000-00004E030000}"/>
    <cellStyle name="Normal 2 5 2 2 44" xfId="856" xr:uid="{00000000-0005-0000-0000-00004F030000}"/>
    <cellStyle name="Normal 2 5 2 2 45" xfId="857" xr:uid="{00000000-0005-0000-0000-000050030000}"/>
    <cellStyle name="Normal 2 5 2 2 46" xfId="858" xr:uid="{00000000-0005-0000-0000-000051030000}"/>
    <cellStyle name="Normal 2 5 2 2 47" xfId="859" xr:uid="{00000000-0005-0000-0000-000052030000}"/>
    <cellStyle name="Normal 2 5 2 2 48" xfId="860" xr:uid="{00000000-0005-0000-0000-000053030000}"/>
    <cellStyle name="Normal 2 5 2 2 49" xfId="861" xr:uid="{00000000-0005-0000-0000-000054030000}"/>
    <cellStyle name="Normal 2 5 2 2 5" xfId="862" xr:uid="{00000000-0005-0000-0000-000055030000}"/>
    <cellStyle name="Normal 2 5 2 2 50" xfId="863" xr:uid="{00000000-0005-0000-0000-000056030000}"/>
    <cellStyle name="Normal 2 5 2 2 51" xfId="864" xr:uid="{00000000-0005-0000-0000-000057030000}"/>
    <cellStyle name="Normal 2 5 2 2 52" xfId="865" xr:uid="{00000000-0005-0000-0000-000058030000}"/>
    <cellStyle name="Normal 2 5 2 2 53" xfId="866" xr:uid="{00000000-0005-0000-0000-000059030000}"/>
    <cellStyle name="Normal 2 5 2 2 54" xfId="867" xr:uid="{00000000-0005-0000-0000-00005A030000}"/>
    <cellStyle name="Normal 2 5 2 2 55" xfId="868" xr:uid="{00000000-0005-0000-0000-00005B030000}"/>
    <cellStyle name="Normal 2 5 2 2 6" xfId="869" xr:uid="{00000000-0005-0000-0000-00005C030000}"/>
    <cellStyle name="Normal 2 5 2 2 7" xfId="870" xr:uid="{00000000-0005-0000-0000-00005D030000}"/>
    <cellStyle name="Normal 2 5 2 2 8" xfId="871" xr:uid="{00000000-0005-0000-0000-00005E030000}"/>
    <cellStyle name="Normal 2 5 2 2 9" xfId="872" xr:uid="{00000000-0005-0000-0000-00005F030000}"/>
    <cellStyle name="Normal 2 5 2 20" xfId="873" xr:uid="{00000000-0005-0000-0000-000060030000}"/>
    <cellStyle name="Normal 2 5 2 21" xfId="874" xr:uid="{00000000-0005-0000-0000-000061030000}"/>
    <cellStyle name="Normal 2 5 2 22" xfId="875" xr:uid="{00000000-0005-0000-0000-000062030000}"/>
    <cellStyle name="Normal 2 5 2 23" xfId="876" xr:uid="{00000000-0005-0000-0000-000063030000}"/>
    <cellStyle name="Normal 2 5 2 24" xfId="877" xr:uid="{00000000-0005-0000-0000-000064030000}"/>
    <cellStyle name="Normal 2 5 2 25" xfId="878" xr:uid="{00000000-0005-0000-0000-000065030000}"/>
    <cellStyle name="Normal 2 5 2 26" xfId="879" xr:uid="{00000000-0005-0000-0000-000066030000}"/>
    <cellStyle name="Normal 2 5 2 27" xfId="880" xr:uid="{00000000-0005-0000-0000-000067030000}"/>
    <cellStyle name="Normal 2 5 2 28" xfId="881" xr:uid="{00000000-0005-0000-0000-000068030000}"/>
    <cellStyle name="Normal 2 5 2 29" xfId="882" xr:uid="{00000000-0005-0000-0000-000069030000}"/>
    <cellStyle name="Normal 2 5 2 3" xfId="883" xr:uid="{00000000-0005-0000-0000-00006A030000}"/>
    <cellStyle name="Normal 2 5 2 30" xfId="884" xr:uid="{00000000-0005-0000-0000-00006B030000}"/>
    <cellStyle name="Normal 2 5 2 31" xfId="885" xr:uid="{00000000-0005-0000-0000-00006C030000}"/>
    <cellStyle name="Normal 2 5 2 32" xfId="886" xr:uid="{00000000-0005-0000-0000-00006D030000}"/>
    <cellStyle name="Normal 2 5 2 33" xfId="887" xr:uid="{00000000-0005-0000-0000-00006E030000}"/>
    <cellStyle name="Normal 2 5 2 4" xfId="888" xr:uid="{00000000-0005-0000-0000-00006F030000}"/>
    <cellStyle name="Normal 2 5 2 5" xfId="889" xr:uid="{00000000-0005-0000-0000-000070030000}"/>
    <cellStyle name="Normal 2 5 2 6" xfId="890" xr:uid="{00000000-0005-0000-0000-000071030000}"/>
    <cellStyle name="Normal 2 5 2 7" xfId="891" xr:uid="{00000000-0005-0000-0000-000072030000}"/>
    <cellStyle name="Normal 2 5 2 8" xfId="892" xr:uid="{00000000-0005-0000-0000-000073030000}"/>
    <cellStyle name="Normal 2 5 2 9" xfId="893" xr:uid="{00000000-0005-0000-0000-000074030000}"/>
    <cellStyle name="Normal 2 5 20" xfId="894" xr:uid="{00000000-0005-0000-0000-000075030000}"/>
    <cellStyle name="Normal 2 5 21" xfId="895" xr:uid="{00000000-0005-0000-0000-000076030000}"/>
    <cellStyle name="Normal 2 5 22" xfId="896" xr:uid="{00000000-0005-0000-0000-000077030000}"/>
    <cellStyle name="Normal 2 5 23" xfId="897" xr:uid="{00000000-0005-0000-0000-000078030000}"/>
    <cellStyle name="Normal 2 5 24" xfId="898" xr:uid="{00000000-0005-0000-0000-000079030000}"/>
    <cellStyle name="Normal 2 5 25" xfId="899" xr:uid="{00000000-0005-0000-0000-00007A030000}"/>
    <cellStyle name="Normal 2 5 26" xfId="900" xr:uid="{00000000-0005-0000-0000-00007B030000}"/>
    <cellStyle name="Normal 2 5 27" xfId="901" xr:uid="{00000000-0005-0000-0000-00007C030000}"/>
    <cellStyle name="Normal 2 5 28" xfId="902" xr:uid="{00000000-0005-0000-0000-00007D030000}"/>
    <cellStyle name="Normal 2 5 29" xfId="903" xr:uid="{00000000-0005-0000-0000-00007E030000}"/>
    <cellStyle name="Normal 2 5 3" xfId="904" xr:uid="{00000000-0005-0000-0000-00007F030000}"/>
    <cellStyle name="Normal 2 5 30" xfId="905" xr:uid="{00000000-0005-0000-0000-000080030000}"/>
    <cellStyle name="Normal 2 5 31" xfId="906" xr:uid="{00000000-0005-0000-0000-000081030000}"/>
    <cellStyle name="Normal 2 5 32" xfId="907" xr:uid="{00000000-0005-0000-0000-000082030000}"/>
    <cellStyle name="Normal 2 5 33" xfId="908" xr:uid="{00000000-0005-0000-0000-000083030000}"/>
    <cellStyle name="Normal 2 5 34" xfId="909" xr:uid="{00000000-0005-0000-0000-000084030000}"/>
    <cellStyle name="Normal 2 5 35" xfId="910" xr:uid="{00000000-0005-0000-0000-000085030000}"/>
    <cellStyle name="Normal 2 5 36" xfId="911" xr:uid="{00000000-0005-0000-0000-000086030000}"/>
    <cellStyle name="Normal 2 5 37" xfId="912" xr:uid="{00000000-0005-0000-0000-000087030000}"/>
    <cellStyle name="Normal 2 5 38" xfId="913" xr:uid="{00000000-0005-0000-0000-000088030000}"/>
    <cellStyle name="Normal 2 5 39" xfId="914" xr:uid="{00000000-0005-0000-0000-000089030000}"/>
    <cellStyle name="Normal 2 5 4" xfId="915" xr:uid="{00000000-0005-0000-0000-00008A030000}"/>
    <cellStyle name="Normal 2 5 40" xfId="916" xr:uid="{00000000-0005-0000-0000-00008B030000}"/>
    <cellStyle name="Normal 2 5 41" xfId="917" xr:uid="{00000000-0005-0000-0000-00008C030000}"/>
    <cellStyle name="Normal 2 5 42" xfId="918" xr:uid="{00000000-0005-0000-0000-00008D030000}"/>
    <cellStyle name="Normal 2 5 43" xfId="919" xr:uid="{00000000-0005-0000-0000-00008E030000}"/>
    <cellStyle name="Normal 2 5 44" xfId="920" xr:uid="{00000000-0005-0000-0000-00008F030000}"/>
    <cellStyle name="Normal 2 5 45" xfId="921" xr:uid="{00000000-0005-0000-0000-000090030000}"/>
    <cellStyle name="Normal 2 5 46" xfId="922" xr:uid="{00000000-0005-0000-0000-000091030000}"/>
    <cellStyle name="Normal 2 5 47" xfId="923" xr:uid="{00000000-0005-0000-0000-000092030000}"/>
    <cellStyle name="Normal 2 5 48" xfId="924" xr:uid="{00000000-0005-0000-0000-000093030000}"/>
    <cellStyle name="Normal 2 5 49" xfId="925" xr:uid="{00000000-0005-0000-0000-000094030000}"/>
    <cellStyle name="Normal 2 5 5" xfId="926" xr:uid="{00000000-0005-0000-0000-000095030000}"/>
    <cellStyle name="Normal 2 5 50" xfId="927" xr:uid="{00000000-0005-0000-0000-000096030000}"/>
    <cellStyle name="Normal 2 5 51" xfId="928" xr:uid="{00000000-0005-0000-0000-000097030000}"/>
    <cellStyle name="Normal 2 5 52" xfId="929" xr:uid="{00000000-0005-0000-0000-000098030000}"/>
    <cellStyle name="Normal 2 5 53" xfId="930" xr:uid="{00000000-0005-0000-0000-000099030000}"/>
    <cellStyle name="Normal 2 5 54" xfId="931" xr:uid="{00000000-0005-0000-0000-00009A030000}"/>
    <cellStyle name="Normal 2 5 55" xfId="932" xr:uid="{00000000-0005-0000-0000-00009B030000}"/>
    <cellStyle name="Normal 2 5 56" xfId="933" xr:uid="{00000000-0005-0000-0000-00009C030000}"/>
    <cellStyle name="Normal 2 5 57" xfId="934" xr:uid="{00000000-0005-0000-0000-00009D030000}"/>
    <cellStyle name="Normal 2 5 58" xfId="935" xr:uid="{00000000-0005-0000-0000-00009E030000}"/>
    <cellStyle name="Normal 2 5 59" xfId="936" xr:uid="{00000000-0005-0000-0000-00009F030000}"/>
    <cellStyle name="Normal 2 5 6" xfId="937" xr:uid="{00000000-0005-0000-0000-0000A0030000}"/>
    <cellStyle name="Normal 2 5 60" xfId="938" xr:uid="{00000000-0005-0000-0000-0000A1030000}"/>
    <cellStyle name="Normal 2 5 61" xfId="939" xr:uid="{00000000-0005-0000-0000-0000A2030000}"/>
    <cellStyle name="Normal 2 5 62" xfId="940" xr:uid="{00000000-0005-0000-0000-0000A3030000}"/>
    <cellStyle name="Normal 2 5 63" xfId="941" xr:uid="{00000000-0005-0000-0000-0000A4030000}"/>
    <cellStyle name="Normal 2 5 64" xfId="942" xr:uid="{00000000-0005-0000-0000-0000A5030000}"/>
    <cellStyle name="Normal 2 5 65" xfId="943" xr:uid="{00000000-0005-0000-0000-0000A6030000}"/>
    <cellStyle name="Normal 2 5 66" xfId="944" xr:uid="{00000000-0005-0000-0000-0000A7030000}"/>
    <cellStyle name="Normal 2 5 67" xfId="945" xr:uid="{00000000-0005-0000-0000-0000A8030000}"/>
    <cellStyle name="Normal 2 5 68" xfId="946" xr:uid="{00000000-0005-0000-0000-0000A9030000}"/>
    <cellStyle name="Normal 2 5 69" xfId="947" xr:uid="{00000000-0005-0000-0000-0000AA030000}"/>
    <cellStyle name="Normal 2 5 7" xfId="948" xr:uid="{00000000-0005-0000-0000-0000AB030000}"/>
    <cellStyle name="Normal 2 5 70" xfId="949" xr:uid="{00000000-0005-0000-0000-0000AC030000}"/>
    <cellStyle name="Normal 2 5 71" xfId="950" xr:uid="{00000000-0005-0000-0000-0000AD030000}"/>
    <cellStyle name="Normal 2 5 72" xfId="951" xr:uid="{00000000-0005-0000-0000-0000AE030000}"/>
    <cellStyle name="Normal 2 5 73" xfId="952" xr:uid="{00000000-0005-0000-0000-0000AF030000}"/>
    <cellStyle name="Normal 2 5 74" xfId="953" xr:uid="{00000000-0005-0000-0000-0000B0030000}"/>
    <cellStyle name="Normal 2 5 75" xfId="954" xr:uid="{00000000-0005-0000-0000-0000B1030000}"/>
    <cellStyle name="Normal 2 5 76" xfId="955" xr:uid="{00000000-0005-0000-0000-0000B2030000}"/>
    <cellStyle name="Normal 2 5 77" xfId="956" xr:uid="{00000000-0005-0000-0000-0000B3030000}"/>
    <cellStyle name="Normal 2 5 78" xfId="957" xr:uid="{00000000-0005-0000-0000-0000B4030000}"/>
    <cellStyle name="Normal 2 5 79" xfId="958" xr:uid="{00000000-0005-0000-0000-0000B5030000}"/>
    <cellStyle name="Normal 2 5 8" xfId="959" xr:uid="{00000000-0005-0000-0000-0000B6030000}"/>
    <cellStyle name="Normal 2 5 80" xfId="960" xr:uid="{00000000-0005-0000-0000-0000B7030000}"/>
    <cellStyle name="Normal 2 5 81" xfId="961" xr:uid="{00000000-0005-0000-0000-0000B8030000}"/>
    <cellStyle name="Normal 2 5 82" xfId="962" xr:uid="{00000000-0005-0000-0000-0000B9030000}"/>
    <cellStyle name="Normal 2 5 83" xfId="963" xr:uid="{00000000-0005-0000-0000-0000BA030000}"/>
    <cellStyle name="Normal 2 5 84" xfId="964" xr:uid="{00000000-0005-0000-0000-0000BB030000}"/>
    <cellStyle name="Normal 2 5 85" xfId="965" xr:uid="{00000000-0005-0000-0000-0000BC030000}"/>
    <cellStyle name="Normal 2 5 86" xfId="966" xr:uid="{00000000-0005-0000-0000-0000BD030000}"/>
    <cellStyle name="Normal 2 5 87" xfId="967" xr:uid="{00000000-0005-0000-0000-0000BE030000}"/>
    <cellStyle name="Normal 2 5 88" xfId="2387" xr:uid="{00000000-0005-0000-0000-0000C9040000}"/>
    <cellStyle name="Normal 2 5 9" xfId="968" xr:uid="{00000000-0005-0000-0000-0000BF030000}"/>
    <cellStyle name="Normal 2 5_DEER 032008 Cost Summary Delivery - Rev 4 (2)" xfId="969" xr:uid="{00000000-0005-0000-0000-0000C0030000}"/>
    <cellStyle name="Normal 2 50" xfId="970" xr:uid="{00000000-0005-0000-0000-0000C1030000}"/>
    <cellStyle name="Normal 2 51" xfId="971" xr:uid="{00000000-0005-0000-0000-0000C2030000}"/>
    <cellStyle name="Normal 2 52" xfId="972" xr:uid="{00000000-0005-0000-0000-0000C3030000}"/>
    <cellStyle name="Normal 2 53" xfId="973" xr:uid="{00000000-0005-0000-0000-0000C4030000}"/>
    <cellStyle name="Normal 2 54" xfId="974" xr:uid="{00000000-0005-0000-0000-0000C5030000}"/>
    <cellStyle name="Normal 2 55" xfId="975" xr:uid="{00000000-0005-0000-0000-0000C6030000}"/>
    <cellStyle name="Normal 2 56" xfId="976" xr:uid="{00000000-0005-0000-0000-0000C7030000}"/>
    <cellStyle name="Normal 2 57" xfId="977" xr:uid="{00000000-0005-0000-0000-0000C8030000}"/>
    <cellStyle name="Normal 2 58" xfId="978" xr:uid="{00000000-0005-0000-0000-0000C9030000}"/>
    <cellStyle name="Normal 2 59" xfId="979" xr:uid="{00000000-0005-0000-0000-0000CA030000}"/>
    <cellStyle name="Normal 2 6" xfId="980" xr:uid="{00000000-0005-0000-0000-0000CB030000}"/>
    <cellStyle name="Normal 2 6 2" xfId="2388" xr:uid="{00000000-0005-0000-0000-0000D7040000}"/>
    <cellStyle name="Normal 2 60" xfId="981" xr:uid="{00000000-0005-0000-0000-0000CC030000}"/>
    <cellStyle name="Normal 2 61" xfId="982" xr:uid="{00000000-0005-0000-0000-0000CD030000}"/>
    <cellStyle name="Normal 2 62" xfId="983" xr:uid="{00000000-0005-0000-0000-0000CE030000}"/>
    <cellStyle name="Normal 2 63" xfId="984" xr:uid="{00000000-0005-0000-0000-0000CF030000}"/>
    <cellStyle name="Normal 2 64" xfId="985" xr:uid="{00000000-0005-0000-0000-0000D0030000}"/>
    <cellStyle name="Normal 2 65" xfId="986" xr:uid="{00000000-0005-0000-0000-0000D1030000}"/>
    <cellStyle name="Normal 2 66" xfId="987" xr:uid="{00000000-0005-0000-0000-0000D2030000}"/>
    <cellStyle name="Normal 2 67" xfId="988" xr:uid="{00000000-0005-0000-0000-0000D3030000}"/>
    <cellStyle name="Normal 2 68" xfId="989" xr:uid="{00000000-0005-0000-0000-0000D4030000}"/>
    <cellStyle name="Normal 2 69" xfId="990" xr:uid="{00000000-0005-0000-0000-0000D5030000}"/>
    <cellStyle name="Normal 2 7" xfId="991" xr:uid="{00000000-0005-0000-0000-0000D6030000}"/>
    <cellStyle name="Normal 2 70" xfId="992" xr:uid="{00000000-0005-0000-0000-0000D7030000}"/>
    <cellStyle name="Normal 2 71" xfId="993" xr:uid="{00000000-0005-0000-0000-0000D8030000}"/>
    <cellStyle name="Normal 2 72" xfId="994" xr:uid="{00000000-0005-0000-0000-0000D9030000}"/>
    <cellStyle name="Normal 2 73" xfId="995" xr:uid="{00000000-0005-0000-0000-0000DA030000}"/>
    <cellStyle name="Normal 2 74" xfId="996" xr:uid="{00000000-0005-0000-0000-0000DB030000}"/>
    <cellStyle name="Normal 2 75" xfId="997" xr:uid="{00000000-0005-0000-0000-0000DC030000}"/>
    <cellStyle name="Normal 2 76" xfId="998" xr:uid="{00000000-0005-0000-0000-0000DD030000}"/>
    <cellStyle name="Normal 2 77" xfId="999" xr:uid="{00000000-0005-0000-0000-0000DE030000}"/>
    <cellStyle name="Normal 2 78" xfId="1000" xr:uid="{00000000-0005-0000-0000-0000DF030000}"/>
    <cellStyle name="Normal 2 79" xfId="1001" xr:uid="{00000000-0005-0000-0000-0000E0030000}"/>
    <cellStyle name="Normal 2 8" xfId="1002" xr:uid="{00000000-0005-0000-0000-0000E1030000}"/>
    <cellStyle name="Normal 2 8 10" xfId="1003" xr:uid="{00000000-0005-0000-0000-0000E2030000}"/>
    <cellStyle name="Normal 2 8 11" xfId="1004" xr:uid="{00000000-0005-0000-0000-0000E3030000}"/>
    <cellStyle name="Normal 2 8 12" xfId="1005" xr:uid="{00000000-0005-0000-0000-0000E4030000}"/>
    <cellStyle name="Normal 2 8 13" xfId="1006" xr:uid="{00000000-0005-0000-0000-0000E5030000}"/>
    <cellStyle name="Normal 2 8 14" xfId="1007" xr:uid="{00000000-0005-0000-0000-0000E6030000}"/>
    <cellStyle name="Normal 2 8 15" xfId="1008" xr:uid="{00000000-0005-0000-0000-0000E7030000}"/>
    <cellStyle name="Normal 2 8 16" xfId="1009" xr:uid="{00000000-0005-0000-0000-0000E8030000}"/>
    <cellStyle name="Normal 2 8 17" xfId="1010" xr:uid="{00000000-0005-0000-0000-0000E9030000}"/>
    <cellStyle name="Normal 2 8 18" xfId="1011" xr:uid="{00000000-0005-0000-0000-0000EA030000}"/>
    <cellStyle name="Normal 2 8 19" xfId="1012" xr:uid="{00000000-0005-0000-0000-0000EB030000}"/>
    <cellStyle name="Normal 2 8 2" xfId="1013" xr:uid="{00000000-0005-0000-0000-0000EC030000}"/>
    <cellStyle name="Normal 2 8 20" xfId="1014" xr:uid="{00000000-0005-0000-0000-0000ED030000}"/>
    <cellStyle name="Normal 2 8 21" xfId="1015" xr:uid="{00000000-0005-0000-0000-0000EE030000}"/>
    <cellStyle name="Normal 2 8 22" xfId="1016" xr:uid="{00000000-0005-0000-0000-0000EF030000}"/>
    <cellStyle name="Normal 2 8 23" xfId="1017" xr:uid="{00000000-0005-0000-0000-0000F0030000}"/>
    <cellStyle name="Normal 2 8 3" xfId="1018" xr:uid="{00000000-0005-0000-0000-0000F1030000}"/>
    <cellStyle name="Normal 2 8 4" xfId="1019" xr:uid="{00000000-0005-0000-0000-0000F2030000}"/>
    <cellStyle name="Normal 2 8 5" xfId="1020" xr:uid="{00000000-0005-0000-0000-0000F3030000}"/>
    <cellStyle name="Normal 2 8 6" xfId="1021" xr:uid="{00000000-0005-0000-0000-0000F4030000}"/>
    <cellStyle name="Normal 2 8 7" xfId="1022" xr:uid="{00000000-0005-0000-0000-0000F5030000}"/>
    <cellStyle name="Normal 2 8 8" xfId="1023" xr:uid="{00000000-0005-0000-0000-0000F6030000}"/>
    <cellStyle name="Normal 2 8 9" xfId="1024" xr:uid="{00000000-0005-0000-0000-0000F7030000}"/>
    <cellStyle name="Normal 2 80" xfId="1025" xr:uid="{00000000-0005-0000-0000-0000F8030000}"/>
    <cellStyle name="Normal 2 81" xfId="1026" xr:uid="{00000000-0005-0000-0000-0000F9030000}"/>
    <cellStyle name="Normal 2 82" xfId="1027" xr:uid="{00000000-0005-0000-0000-0000FA030000}"/>
    <cellStyle name="Normal 2 83" xfId="1028" xr:uid="{00000000-0005-0000-0000-0000FB030000}"/>
    <cellStyle name="Normal 2 84" xfId="1029" xr:uid="{00000000-0005-0000-0000-0000FC030000}"/>
    <cellStyle name="Normal 2 85" xfId="1030" xr:uid="{00000000-0005-0000-0000-0000FD030000}"/>
    <cellStyle name="Normal 2 86" xfId="1031" xr:uid="{00000000-0005-0000-0000-0000FE030000}"/>
    <cellStyle name="Normal 2 87" xfId="1032" xr:uid="{00000000-0005-0000-0000-0000FF030000}"/>
    <cellStyle name="Normal 2 88" xfId="1033" xr:uid="{00000000-0005-0000-0000-000000040000}"/>
    <cellStyle name="Normal 2 89" xfId="1034" xr:uid="{00000000-0005-0000-0000-000001040000}"/>
    <cellStyle name="Normal 2 9" xfId="1035" xr:uid="{00000000-0005-0000-0000-000002040000}"/>
    <cellStyle name="Normal 2 9 10" xfId="1036" xr:uid="{00000000-0005-0000-0000-000003040000}"/>
    <cellStyle name="Normal 2 9 11" xfId="1037" xr:uid="{00000000-0005-0000-0000-000004040000}"/>
    <cellStyle name="Normal 2 9 12" xfId="1038" xr:uid="{00000000-0005-0000-0000-000005040000}"/>
    <cellStyle name="Normal 2 9 13" xfId="1039" xr:uid="{00000000-0005-0000-0000-000006040000}"/>
    <cellStyle name="Normal 2 9 14" xfId="1040" xr:uid="{00000000-0005-0000-0000-000007040000}"/>
    <cellStyle name="Normal 2 9 15" xfId="1041" xr:uid="{00000000-0005-0000-0000-000008040000}"/>
    <cellStyle name="Normal 2 9 16" xfId="1042" xr:uid="{00000000-0005-0000-0000-000009040000}"/>
    <cellStyle name="Normal 2 9 17" xfId="1043" xr:uid="{00000000-0005-0000-0000-00000A040000}"/>
    <cellStyle name="Normal 2 9 18" xfId="1044" xr:uid="{00000000-0005-0000-0000-00000B040000}"/>
    <cellStyle name="Normal 2 9 19" xfId="1045" xr:uid="{00000000-0005-0000-0000-00000C040000}"/>
    <cellStyle name="Normal 2 9 2" xfId="1046" xr:uid="{00000000-0005-0000-0000-00000D040000}"/>
    <cellStyle name="Normal 2 9 20" xfId="1047" xr:uid="{00000000-0005-0000-0000-00000E040000}"/>
    <cellStyle name="Normal 2 9 21" xfId="1048" xr:uid="{00000000-0005-0000-0000-00000F040000}"/>
    <cellStyle name="Normal 2 9 22" xfId="1049" xr:uid="{00000000-0005-0000-0000-000010040000}"/>
    <cellStyle name="Normal 2 9 23" xfId="1050" xr:uid="{00000000-0005-0000-0000-000011040000}"/>
    <cellStyle name="Normal 2 9 3" xfId="1051" xr:uid="{00000000-0005-0000-0000-000012040000}"/>
    <cellStyle name="Normal 2 9 4" xfId="1052" xr:uid="{00000000-0005-0000-0000-000013040000}"/>
    <cellStyle name="Normal 2 9 5" xfId="1053" xr:uid="{00000000-0005-0000-0000-000014040000}"/>
    <cellStyle name="Normal 2 9 6" xfId="1054" xr:uid="{00000000-0005-0000-0000-000015040000}"/>
    <cellStyle name="Normal 2 9 7" xfId="1055" xr:uid="{00000000-0005-0000-0000-000016040000}"/>
    <cellStyle name="Normal 2 9 8" xfId="1056" xr:uid="{00000000-0005-0000-0000-000017040000}"/>
    <cellStyle name="Normal 2 9 9" xfId="1057" xr:uid="{00000000-0005-0000-0000-000018040000}"/>
    <cellStyle name="Normal 2 90" xfId="1058" xr:uid="{00000000-0005-0000-0000-000019040000}"/>
    <cellStyle name="Normal 2 91" xfId="1059" xr:uid="{00000000-0005-0000-0000-00001A040000}"/>
    <cellStyle name="Normal 2 92" xfId="1060" xr:uid="{00000000-0005-0000-0000-00001B040000}"/>
    <cellStyle name="Normal 2 93" xfId="1061" xr:uid="{00000000-0005-0000-0000-00001C040000}"/>
    <cellStyle name="Normal 2 94" xfId="54" xr:uid="{00000000-0005-0000-0000-00001D040000}"/>
    <cellStyle name="Normal 2 95" xfId="2074" xr:uid="{00000000-0005-0000-0000-00004C010000}"/>
    <cellStyle name="Normal 2_DEER 032008 Cost Summary Delivery - Rev 4 (2)" xfId="1062" xr:uid="{00000000-0005-0000-0000-00001E040000}"/>
    <cellStyle name="Normal 20" xfId="2389" xr:uid="{00000000-0005-0000-0000-00002B050000}"/>
    <cellStyle name="Normal 21" xfId="2390" xr:uid="{00000000-0005-0000-0000-00002C050000}"/>
    <cellStyle name="Normal 22" xfId="2391" xr:uid="{00000000-0005-0000-0000-00002D050000}"/>
    <cellStyle name="Normal 23" xfId="2392" xr:uid="{00000000-0005-0000-0000-00002E050000}"/>
    <cellStyle name="Normal 24" xfId="2393" xr:uid="{00000000-0005-0000-0000-00002F050000}"/>
    <cellStyle name="Normal 3" xfId="50" xr:uid="{00000000-0005-0000-0000-00001F040000}"/>
    <cellStyle name="Normal 3 10" xfId="1064" xr:uid="{00000000-0005-0000-0000-000020040000}"/>
    <cellStyle name="Normal 3 10 10" xfId="1065" xr:uid="{00000000-0005-0000-0000-000021040000}"/>
    <cellStyle name="Normal 3 10 11" xfId="1066" xr:uid="{00000000-0005-0000-0000-000022040000}"/>
    <cellStyle name="Normal 3 10 12" xfId="1067" xr:uid="{00000000-0005-0000-0000-000023040000}"/>
    <cellStyle name="Normal 3 10 13" xfId="1068" xr:uid="{00000000-0005-0000-0000-000024040000}"/>
    <cellStyle name="Normal 3 10 14" xfId="1069" xr:uid="{00000000-0005-0000-0000-000025040000}"/>
    <cellStyle name="Normal 3 10 15" xfId="1070" xr:uid="{00000000-0005-0000-0000-000026040000}"/>
    <cellStyle name="Normal 3 10 16" xfId="1071" xr:uid="{00000000-0005-0000-0000-000027040000}"/>
    <cellStyle name="Normal 3 10 17" xfId="1072" xr:uid="{00000000-0005-0000-0000-000028040000}"/>
    <cellStyle name="Normal 3 10 18" xfId="1073" xr:uid="{00000000-0005-0000-0000-000029040000}"/>
    <cellStyle name="Normal 3 10 19" xfId="1074" xr:uid="{00000000-0005-0000-0000-00002A040000}"/>
    <cellStyle name="Normal 3 10 2" xfId="1075" xr:uid="{00000000-0005-0000-0000-00002B040000}"/>
    <cellStyle name="Normal 3 10 20" xfId="1076" xr:uid="{00000000-0005-0000-0000-00002C040000}"/>
    <cellStyle name="Normal 3 10 21" xfId="1077" xr:uid="{00000000-0005-0000-0000-00002D040000}"/>
    <cellStyle name="Normal 3 10 22" xfId="1078" xr:uid="{00000000-0005-0000-0000-00002E040000}"/>
    <cellStyle name="Normal 3 10 23" xfId="1079" xr:uid="{00000000-0005-0000-0000-00002F040000}"/>
    <cellStyle name="Normal 3 10 3" xfId="1080" xr:uid="{00000000-0005-0000-0000-000030040000}"/>
    <cellStyle name="Normal 3 10 4" xfId="1081" xr:uid="{00000000-0005-0000-0000-000031040000}"/>
    <cellStyle name="Normal 3 10 5" xfId="1082" xr:uid="{00000000-0005-0000-0000-000032040000}"/>
    <cellStyle name="Normal 3 10 6" xfId="1083" xr:uid="{00000000-0005-0000-0000-000033040000}"/>
    <cellStyle name="Normal 3 10 7" xfId="1084" xr:uid="{00000000-0005-0000-0000-000034040000}"/>
    <cellStyle name="Normal 3 10 8" xfId="1085" xr:uid="{00000000-0005-0000-0000-000035040000}"/>
    <cellStyle name="Normal 3 10 9" xfId="1086" xr:uid="{00000000-0005-0000-0000-000036040000}"/>
    <cellStyle name="Normal 3 11" xfId="1087" xr:uid="{00000000-0005-0000-0000-000037040000}"/>
    <cellStyle name="Normal 3 11 10" xfId="1088" xr:uid="{00000000-0005-0000-0000-000038040000}"/>
    <cellStyle name="Normal 3 11 11" xfId="1089" xr:uid="{00000000-0005-0000-0000-000039040000}"/>
    <cellStyle name="Normal 3 11 12" xfId="1090" xr:uid="{00000000-0005-0000-0000-00003A040000}"/>
    <cellStyle name="Normal 3 11 13" xfId="1091" xr:uid="{00000000-0005-0000-0000-00003B040000}"/>
    <cellStyle name="Normal 3 11 14" xfId="1092" xr:uid="{00000000-0005-0000-0000-00003C040000}"/>
    <cellStyle name="Normal 3 11 15" xfId="1093" xr:uid="{00000000-0005-0000-0000-00003D040000}"/>
    <cellStyle name="Normal 3 11 16" xfId="1094" xr:uid="{00000000-0005-0000-0000-00003E040000}"/>
    <cellStyle name="Normal 3 11 17" xfId="1095" xr:uid="{00000000-0005-0000-0000-00003F040000}"/>
    <cellStyle name="Normal 3 11 18" xfId="1096" xr:uid="{00000000-0005-0000-0000-000040040000}"/>
    <cellStyle name="Normal 3 11 19" xfId="1097" xr:uid="{00000000-0005-0000-0000-000041040000}"/>
    <cellStyle name="Normal 3 11 2" xfId="1098" xr:uid="{00000000-0005-0000-0000-000042040000}"/>
    <cellStyle name="Normal 3 11 20" xfId="1099" xr:uid="{00000000-0005-0000-0000-000043040000}"/>
    <cellStyle name="Normal 3 11 21" xfId="1100" xr:uid="{00000000-0005-0000-0000-000044040000}"/>
    <cellStyle name="Normal 3 11 22" xfId="1101" xr:uid="{00000000-0005-0000-0000-000045040000}"/>
    <cellStyle name="Normal 3 11 23" xfId="1102" xr:uid="{00000000-0005-0000-0000-000046040000}"/>
    <cellStyle name="Normal 3 11 24" xfId="2394" xr:uid="{00000000-0005-0000-0000-000048050000}"/>
    <cellStyle name="Normal 3 11 3" xfId="1103" xr:uid="{00000000-0005-0000-0000-000047040000}"/>
    <cellStyle name="Normal 3 11 4" xfId="1104" xr:uid="{00000000-0005-0000-0000-000048040000}"/>
    <cellStyle name="Normal 3 11 5" xfId="1105" xr:uid="{00000000-0005-0000-0000-000049040000}"/>
    <cellStyle name="Normal 3 11 6" xfId="1106" xr:uid="{00000000-0005-0000-0000-00004A040000}"/>
    <cellStyle name="Normal 3 11 7" xfId="1107" xr:uid="{00000000-0005-0000-0000-00004B040000}"/>
    <cellStyle name="Normal 3 11 8" xfId="1108" xr:uid="{00000000-0005-0000-0000-00004C040000}"/>
    <cellStyle name="Normal 3 11 9" xfId="1109" xr:uid="{00000000-0005-0000-0000-00004D040000}"/>
    <cellStyle name="Normal 3 12" xfId="1110" xr:uid="{00000000-0005-0000-0000-00004E040000}"/>
    <cellStyle name="Normal 3 12 10" xfId="1111" xr:uid="{00000000-0005-0000-0000-00004F040000}"/>
    <cellStyle name="Normal 3 12 11" xfId="1112" xr:uid="{00000000-0005-0000-0000-000050040000}"/>
    <cellStyle name="Normal 3 12 12" xfId="1113" xr:uid="{00000000-0005-0000-0000-000051040000}"/>
    <cellStyle name="Normal 3 12 13" xfId="1114" xr:uid="{00000000-0005-0000-0000-000052040000}"/>
    <cellStyle name="Normal 3 12 14" xfId="1115" xr:uid="{00000000-0005-0000-0000-000053040000}"/>
    <cellStyle name="Normal 3 12 15" xfId="1116" xr:uid="{00000000-0005-0000-0000-000054040000}"/>
    <cellStyle name="Normal 3 12 16" xfId="1117" xr:uid="{00000000-0005-0000-0000-000055040000}"/>
    <cellStyle name="Normal 3 12 17" xfId="1118" xr:uid="{00000000-0005-0000-0000-000056040000}"/>
    <cellStyle name="Normal 3 12 18" xfId="1119" xr:uid="{00000000-0005-0000-0000-000057040000}"/>
    <cellStyle name="Normal 3 12 19" xfId="1120" xr:uid="{00000000-0005-0000-0000-000058040000}"/>
    <cellStyle name="Normal 3 12 2" xfId="1121" xr:uid="{00000000-0005-0000-0000-000059040000}"/>
    <cellStyle name="Normal 3 12 20" xfId="1122" xr:uid="{00000000-0005-0000-0000-00005A040000}"/>
    <cellStyle name="Normal 3 12 21" xfId="1123" xr:uid="{00000000-0005-0000-0000-00005B040000}"/>
    <cellStyle name="Normal 3 12 22" xfId="1124" xr:uid="{00000000-0005-0000-0000-00005C040000}"/>
    <cellStyle name="Normal 3 12 23" xfId="1125" xr:uid="{00000000-0005-0000-0000-00005D040000}"/>
    <cellStyle name="Normal 3 12 3" xfId="1126" xr:uid="{00000000-0005-0000-0000-00005E040000}"/>
    <cellStyle name="Normal 3 12 4" xfId="1127" xr:uid="{00000000-0005-0000-0000-00005F040000}"/>
    <cellStyle name="Normal 3 12 5" xfId="1128" xr:uid="{00000000-0005-0000-0000-000060040000}"/>
    <cellStyle name="Normal 3 12 6" xfId="1129" xr:uid="{00000000-0005-0000-0000-000061040000}"/>
    <cellStyle name="Normal 3 12 7" xfId="1130" xr:uid="{00000000-0005-0000-0000-000062040000}"/>
    <cellStyle name="Normal 3 12 8" xfId="1131" xr:uid="{00000000-0005-0000-0000-000063040000}"/>
    <cellStyle name="Normal 3 12 9" xfId="1132" xr:uid="{00000000-0005-0000-0000-000064040000}"/>
    <cellStyle name="Normal 3 13" xfId="1133" xr:uid="{00000000-0005-0000-0000-000065040000}"/>
    <cellStyle name="Normal 3 13 10" xfId="1134" xr:uid="{00000000-0005-0000-0000-000066040000}"/>
    <cellStyle name="Normal 3 13 11" xfId="1135" xr:uid="{00000000-0005-0000-0000-000067040000}"/>
    <cellStyle name="Normal 3 13 12" xfId="1136" xr:uid="{00000000-0005-0000-0000-000068040000}"/>
    <cellStyle name="Normal 3 13 13" xfId="1137" xr:uid="{00000000-0005-0000-0000-000069040000}"/>
    <cellStyle name="Normal 3 13 14" xfId="1138" xr:uid="{00000000-0005-0000-0000-00006A040000}"/>
    <cellStyle name="Normal 3 13 15" xfId="1139" xr:uid="{00000000-0005-0000-0000-00006B040000}"/>
    <cellStyle name="Normal 3 13 16" xfId="1140" xr:uid="{00000000-0005-0000-0000-00006C040000}"/>
    <cellStyle name="Normal 3 13 17" xfId="1141" xr:uid="{00000000-0005-0000-0000-00006D040000}"/>
    <cellStyle name="Normal 3 13 18" xfId="1142" xr:uid="{00000000-0005-0000-0000-00006E040000}"/>
    <cellStyle name="Normal 3 13 19" xfId="1143" xr:uid="{00000000-0005-0000-0000-00006F040000}"/>
    <cellStyle name="Normal 3 13 2" xfId="1144" xr:uid="{00000000-0005-0000-0000-000070040000}"/>
    <cellStyle name="Normal 3 13 20" xfId="1145" xr:uid="{00000000-0005-0000-0000-000071040000}"/>
    <cellStyle name="Normal 3 13 21" xfId="1146" xr:uid="{00000000-0005-0000-0000-000072040000}"/>
    <cellStyle name="Normal 3 13 22" xfId="1147" xr:uid="{00000000-0005-0000-0000-000073040000}"/>
    <cellStyle name="Normal 3 13 23" xfId="1148" xr:uid="{00000000-0005-0000-0000-000074040000}"/>
    <cellStyle name="Normal 3 13 3" xfId="1149" xr:uid="{00000000-0005-0000-0000-000075040000}"/>
    <cellStyle name="Normal 3 13 4" xfId="1150" xr:uid="{00000000-0005-0000-0000-000076040000}"/>
    <cellStyle name="Normal 3 13 5" xfId="1151" xr:uid="{00000000-0005-0000-0000-000077040000}"/>
    <cellStyle name="Normal 3 13 6" xfId="1152" xr:uid="{00000000-0005-0000-0000-000078040000}"/>
    <cellStyle name="Normal 3 13 7" xfId="1153" xr:uid="{00000000-0005-0000-0000-000079040000}"/>
    <cellStyle name="Normal 3 13 8" xfId="1154" xr:uid="{00000000-0005-0000-0000-00007A040000}"/>
    <cellStyle name="Normal 3 13 9" xfId="1155" xr:uid="{00000000-0005-0000-0000-00007B040000}"/>
    <cellStyle name="Normal 3 14" xfId="1156" xr:uid="{00000000-0005-0000-0000-00007C040000}"/>
    <cellStyle name="Normal 3 14 10" xfId="1157" xr:uid="{00000000-0005-0000-0000-00007D040000}"/>
    <cellStyle name="Normal 3 14 11" xfId="1158" xr:uid="{00000000-0005-0000-0000-00007E040000}"/>
    <cellStyle name="Normal 3 14 12" xfId="1159" xr:uid="{00000000-0005-0000-0000-00007F040000}"/>
    <cellStyle name="Normal 3 14 13" xfId="1160" xr:uid="{00000000-0005-0000-0000-000080040000}"/>
    <cellStyle name="Normal 3 14 14" xfId="1161" xr:uid="{00000000-0005-0000-0000-000081040000}"/>
    <cellStyle name="Normal 3 14 15" xfId="1162" xr:uid="{00000000-0005-0000-0000-000082040000}"/>
    <cellStyle name="Normal 3 14 16" xfId="1163" xr:uid="{00000000-0005-0000-0000-000083040000}"/>
    <cellStyle name="Normal 3 14 17" xfId="1164" xr:uid="{00000000-0005-0000-0000-000084040000}"/>
    <cellStyle name="Normal 3 14 18" xfId="1165" xr:uid="{00000000-0005-0000-0000-000085040000}"/>
    <cellStyle name="Normal 3 14 19" xfId="1166" xr:uid="{00000000-0005-0000-0000-000086040000}"/>
    <cellStyle name="Normal 3 14 2" xfId="1167" xr:uid="{00000000-0005-0000-0000-000087040000}"/>
    <cellStyle name="Normal 3 14 20" xfId="1168" xr:uid="{00000000-0005-0000-0000-000088040000}"/>
    <cellStyle name="Normal 3 14 21" xfId="1169" xr:uid="{00000000-0005-0000-0000-000089040000}"/>
    <cellStyle name="Normal 3 14 22" xfId="1170" xr:uid="{00000000-0005-0000-0000-00008A040000}"/>
    <cellStyle name="Normal 3 14 23" xfId="1171" xr:uid="{00000000-0005-0000-0000-00008B040000}"/>
    <cellStyle name="Normal 3 14 24" xfId="2395" xr:uid="{00000000-0005-0000-0000-00008D050000}"/>
    <cellStyle name="Normal 3 14 3" xfId="1172" xr:uid="{00000000-0005-0000-0000-00008C040000}"/>
    <cellStyle name="Normal 3 14 4" xfId="1173" xr:uid="{00000000-0005-0000-0000-00008D040000}"/>
    <cellStyle name="Normal 3 14 5" xfId="1174" xr:uid="{00000000-0005-0000-0000-00008E040000}"/>
    <cellStyle name="Normal 3 14 6" xfId="1175" xr:uid="{00000000-0005-0000-0000-00008F040000}"/>
    <cellStyle name="Normal 3 14 7" xfId="1176" xr:uid="{00000000-0005-0000-0000-000090040000}"/>
    <cellStyle name="Normal 3 14 8" xfId="1177" xr:uid="{00000000-0005-0000-0000-000091040000}"/>
    <cellStyle name="Normal 3 14 9" xfId="1178" xr:uid="{00000000-0005-0000-0000-000092040000}"/>
    <cellStyle name="Normal 3 15" xfId="1179" xr:uid="{00000000-0005-0000-0000-000093040000}"/>
    <cellStyle name="Normal 3 15 10" xfId="1180" xr:uid="{00000000-0005-0000-0000-000094040000}"/>
    <cellStyle name="Normal 3 15 11" xfId="1181" xr:uid="{00000000-0005-0000-0000-000095040000}"/>
    <cellStyle name="Normal 3 15 12" xfId="1182" xr:uid="{00000000-0005-0000-0000-000096040000}"/>
    <cellStyle name="Normal 3 15 13" xfId="1183" xr:uid="{00000000-0005-0000-0000-000097040000}"/>
    <cellStyle name="Normal 3 15 14" xfId="1184" xr:uid="{00000000-0005-0000-0000-000098040000}"/>
    <cellStyle name="Normal 3 15 15" xfId="1185" xr:uid="{00000000-0005-0000-0000-000099040000}"/>
    <cellStyle name="Normal 3 15 16" xfId="1186" xr:uid="{00000000-0005-0000-0000-00009A040000}"/>
    <cellStyle name="Normal 3 15 17" xfId="1187" xr:uid="{00000000-0005-0000-0000-00009B040000}"/>
    <cellStyle name="Normal 3 15 18" xfId="1188" xr:uid="{00000000-0005-0000-0000-00009C040000}"/>
    <cellStyle name="Normal 3 15 19" xfId="1189" xr:uid="{00000000-0005-0000-0000-00009D040000}"/>
    <cellStyle name="Normal 3 15 2" xfId="1190" xr:uid="{00000000-0005-0000-0000-00009E040000}"/>
    <cellStyle name="Normal 3 15 20" xfId="1191" xr:uid="{00000000-0005-0000-0000-00009F040000}"/>
    <cellStyle name="Normal 3 15 21" xfId="1192" xr:uid="{00000000-0005-0000-0000-0000A0040000}"/>
    <cellStyle name="Normal 3 15 22" xfId="1193" xr:uid="{00000000-0005-0000-0000-0000A1040000}"/>
    <cellStyle name="Normal 3 15 23" xfId="1194" xr:uid="{00000000-0005-0000-0000-0000A2040000}"/>
    <cellStyle name="Normal 3 15 3" xfId="1195" xr:uid="{00000000-0005-0000-0000-0000A3040000}"/>
    <cellStyle name="Normal 3 15 4" xfId="1196" xr:uid="{00000000-0005-0000-0000-0000A4040000}"/>
    <cellStyle name="Normal 3 15 5" xfId="1197" xr:uid="{00000000-0005-0000-0000-0000A5040000}"/>
    <cellStyle name="Normal 3 15 6" xfId="1198" xr:uid="{00000000-0005-0000-0000-0000A6040000}"/>
    <cellStyle name="Normal 3 15 7" xfId="1199" xr:uid="{00000000-0005-0000-0000-0000A7040000}"/>
    <cellStyle name="Normal 3 15 8" xfId="1200" xr:uid="{00000000-0005-0000-0000-0000A8040000}"/>
    <cellStyle name="Normal 3 15 9" xfId="1201" xr:uid="{00000000-0005-0000-0000-0000A9040000}"/>
    <cellStyle name="Normal 3 16" xfId="1202" xr:uid="{00000000-0005-0000-0000-0000AA040000}"/>
    <cellStyle name="Normal 3 16 10" xfId="1203" xr:uid="{00000000-0005-0000-0000-0000AB040000}"/>
    <cellStyle name="Normal 3 16 11" xfId="1204" xr:uid="{00000000-0005-0000-0000-0000AC040000}"/>
    <cellStyle name="Normal 3 16 12" xfId="1205" xr:uid="{00000000-0005-0000-0000-0000AD040000}"/>
    <cellStyle name="Normal 3 16 13" xfId="1206" xr:uid="{00000000-0005-0000-0000-0000AE040000}"/>
    <cellStyle name="Normal 3 16 14" xfId="1207" xr:uid="{00000000-0005-0000-0000-0000AF040000}"/>
    <cellStyle name="Normal 3 16 15" xfId="1208" xr:uid="{00000000-0005-0000-0000-0000B0040000}"/>
    <cellStyle name="Normal 3 16 16" xfId="1209" xr:uid="{00000000-0005-0000-0000-0000B1040000}"/>
    <cellStyle name="Normal 3 16 17" xfId="1210" xr:uid="{00000000-0005-0000-0000-0000B2040000}"/>
    <cellStyle name="Normal 3 16 18" xfId="1211" xr:uid="{00000000-0005-0000-0000-0000B3040000}"/>
    <cellStyle name="Normal 3 16 19" xfId="1212" xr:uid="{00000000-0005-0000-0000-0000B4040000}"/>
    <cellStyle name="Normal 3 16 2" xfId="1213" xr:uid="{00000000-0005-0000-0000-0000B5040000}"/>
    <cellStyle name="Normal 3 16 20" xfId="1214" xr:uid="{00000000-0005-0000-0000-0000B6040000}"/>
    <cellStyle name="Normal 3 16 21" xfId="1215" xr:uid="{00000000-0005-0000-0000-0000B7040000}"/>
    <cellStyle name="Normal 3 16 22" xfId="1216" xr:uid="{00000000-0005-0000-0000-0000B8040000}"/>
    <cellStyle name="Normal 3 16 23" xfId="1217" xr:uid="{00000000-0005-0000-0000-0000B9040000}"/>
    <cellStyle name="Normal 3 16 3" xfId="1218" xr:uid="{00000000-0005-0000-0000-0000BA040000}"/>
    <cellStyle name="Normal 3 16 4" xfId="1219" xr:uid="{00000000-0005-0000-0000-0000BB040000}"/>
    <cellStyle name="Normal 3 16 5" xfId="1220" xr:uid="{00000000-0005-0000-0000-0000BC040000}"/>
    <cellStyle name="Normal 3 16 6" xfId="1221" xr:uid="{00000000-0005-0000-0000-0000BD040000}"/>
    <cellStyle name="Normal 3 16 7" xfId="1222" xr:uid="{00000000-0005-0000-0000-0000BE040000}"/>
    <cellStyle name="Normal 3 16 8" xfId="1223" xr:uid="{00000000-0005-0000-0000-0000BF040000}"/>
    <cellStyle name="Normal 3 16 9" xfId="1224" xr:uid="{00000000-0005-0000-0000-0000C0040000}"/>
    <cellStyle name="Normal 3 17" xfId="1225" xr:uid="{00000000-0005-0000-0000-0000C1040000}"/>
    <cellStyle name="Normal 3 17 10" xfId="1226" xr:uid="{00000000-0005-0000-0000-0000C2040000}"/>
    <cellStyle name="Normal 3 17 11" xfId="1227" xr:uid="{00000000-0005-0000-0000-0000C3040000}"/>
    <cellStyle name="Normal 3 17 12" xfId="1228" xr:uid="{00000000-0005-0000-0000-0000C4040000}"/>
    <cellStyle name="Normal 3 17 13" xfId="1229" xr:uid="{00000000-0005-0000-0000-0000C5040000}"/>
    <cellStyle name="Normal 3 17 14" xfId="1230" xr:uid="{00000000-0005-0000-0000-0000C6040000}"/>
    <cellStyle name="Normal 3 17 15" xfId="1231" xr:uid="{00000000-0005-0000-0000-0000C7040000}"/>
    <cellStyle name="Normal 3 17 16" xfId="1232" xr:uid="{00000000-0005-0000-0000-0000C8040000}"/>
    <cellStyle name="Normal 3 17 17" xfId="1233" xr:uid="{00000000-0005-0000-0000-0000C9040000}"/>
    <cellStyle name="Normal 3 17 18" xfId="1234" xr:uid="{00000000-0005-0000-0000-0000CA040000}"/>
    <cellStyle name="Normal 3 17 19" xfId="1235" xr:uid="{00000000-0005-0000-0000-0000CB040000}"/>
    <cellStyle name="Normal 3 17 2" xfId="1236" xr:uid="{00000000-0005-0000-0000-0000CC040000}"/>
    <cellStyle name="Normal 3 17 20" xfId="1237" xr:uid="{00000000-0005-0000-0000-0000CD040000}"/>
    <cellStyle name="Normal 3 17 21" xfId="1238" xr:uid="{00000000-0005-0000-0000-0000CE040000}"/>
    <cellStyle name="Normal 3 17 22" xfId="1239" xr:uid="{00000000-0005-0000-0000-0000CF040000}"/>
    <cellStyle name="Normal 3 17 23" xfId="1240" xr:uid="{00000000-0005-0000-0000-0000D0040000}"/>
    <cellStyle name="Normal 3 17 3" xfId="1241" xr:uid="{00000000-0005-0000-0000-0000D1040000}"/>
    <cellStyle name="Normal 3 17 4" xfId="1242" xr:uid="{00000000-0005-0000-0000-0000D2040000}"/>
    <cellStyle name="Normal 3 17 5" xfId="1243" xr:uid="{00000000-0005-0000-0000-0000D3040000}"/>
    <cellStyle name="Normal 3 17 6" xfId="1244" xr:uid="{00000000-0005-0000-0000-0000D4040000}"/>
    <cellStyle name="Normal 3 17 7" xfId="1245" xr:uid="{00000000-0005-0000-0000-0000D5040000}"/>
    <cellStyle name="Normal 3 17 8" xfId="1246" xr:uid="{00000000-0005-0000-0000-0000D6040000}"/>
    <cellStyle name="Normal 3 17 9" xfId="1247" xr:uid="{00000000-0005-0000-0000-0000D7040000}"/>
    <cellStyle name="Normal 3 18" xfId="1248" xr:uid="{00000000-0005-0000-0000-0000D8040000}"/>
    <cellStyle name="Normal 3 18 10" xfId="1249" xr:uid="{00000000-0005-0000-0000-0000D9040000}"/>
    <cellStyle name="Normal 3 18 11" xfId="1250" xr:uid="{00000000-0005-0000-0000-0000DA040000}"/>
    <cellStyle name="Normal 3 18 12" xfId="1251" xr:uid="{00000000-0005-0000-0000-0000DB040000}"/>
    <cellStyle name="Normal 3 18 13" xfId="1252" xr:uid="{00000000-0005-0000-0000-0000DC040000}"/>
    <cellStyle name="Normal 3 18 14" xfId="1253" xr:uid="{00000000-0005-0000-0000-0000DD040000}"/>
    <cellStyle name="Normal 3 18 15" xfId="1254" xr:uid="{00000000-0005-0000-0000-0000DE040000}"/>
    <cellStyle name="Normal 3 18 16" xfId="1255" xr:uid="{00000000-0005-0000-0000-0000DF040000}"/>
    <cellStyle name="Normal 3 18 17" xfId="1256" xr:uid="{00000000-0005-0000-0000-0000E0040000}"/>
    <cellStyle name="Normal 3 18 18" xfId="1257" xr:uid="{00000000-0005-0000-0000-0000E1040000}"/>
    <cellStyle name="Normal 3 18 19" xfId="1258" xr:uid="{00000000-0005-0000-0000-0000E2040000}"/>
    <cellStyle name="Normal 3 18 2" xfId="1259" xr:uid="{00000000-0005-0000-0000-0000E3040000}"/>
    <cellStyle name="Normal 3 18 20" xfId="1260" xr:uid="{00000000-0005-0000-0000-0000E4040000}"/>
    <cellStyle name="Normal 3 18 21" xfId="1261" xr:uid="{00000000-0005-0000-0000-0000E5040000}"/>
    <cellStyle name="Normal 3 18 22" xfId="1262" xr:uid="{00000000-0005-0000-0000-0000E6040000}"/>
    <cellStyle name="Normal 3 18 23" xfId="1263" xr:uid="{00000000-0005-0000-0000-0000E7040000}"/>
    <cellStyle name="Normal 3 18 3" xfId="1264" xr:uid="{00000000-0005-0000-0000-0000E8040000}"/>
    <cellStyle name="Normal 3 18 4" xfId="1265" xr:uid="{00000000-0005-0000-0000-0000E9040000}"/>
    <cellStyle name="Normal 3 18 5" xfId="1266" xr:uid="{00000000-0005-0000-0000-0000EA040000}"/>
    <cellStyle name="Normal 3 18 6" xfId="1267" xr:uid="{00000000-0005-0000-0000-0000EB040000}"/>
    <cellStyle name="Normal 3 18 7" xfId="1268" xr:uid="{00000000-0005-0000-0000-0000EC040000}"/>
    <cellStyle name="Normal 3 18 8" xfId="1269" xr:uid="{00000000-0005-0000-0000-0000ED040000}"/>
    <cellStyle name="Normal 3 18 9" xfId="1270" xr:uid="{00000000-0005-0000-0000-0000EE040000}"/>
    <cellStyle name="Normal 3 19" xfId="1271" xr:uid="{00000000-0005-0000-0000-0000EF040000}"/>
    <cellStyle name="Normal 3 19 10" xfId="1272" xr:uid="{00000000-0005-0000-0000-0000F0040000}"/>
    <cellStyle name="Normal 3 19 11" xfId="1273" xr:uid="{00000000-0005-0000-0000-0000F1040000}"/>
    <cellStyle name="Normal 3 19 12" xfId="1274" xr:uid="{00000000-0005-0000-0000-0000F2040000}"/>
    <cellStyle name="Normal 3 19 13" xfId="1275" xr:uid="{00000000-0005-0000-0000-0000F3040000}"/>
    <cellStyle name="Normal 3 19 14" xfId="1276" xr:uid="{00000000-0005-0000-0000-0000F4040000}"/>
    <cellStyle name="Normal 3 19 15" xfId="1277" xr:uid="{00000000-0005-0000-0000-0000F5040000}"/>
    <cellStyle name="Normal 3 19 16" xfId="1278" xr:uid="{00000000-0005-0000-0000-0000F6040000}"/>
    <cellStyle name="Normal 3 19 17" xfId="1279" xr:uid="{00000000-0005-0000-0000-0000F7040000}"/>
    <cellStyle name="Normal 3 19 18" xfId="1280" xr:uid="{00000000-0005-0000-0000-0000F8040000}"/>
    <cellStyle name="Normal 3 19 19" xfId="1281" xr:uid="{00000000-0005-0000-0000-0000F9040000}"/>
    <cellStyle name="Normal 3 19 2" xfId="1282" xr:uid="{00000000-0005-0000-0000-0000FA040000}"/>
    <cellStyle name="Normal 3 19 20" xfId="1283" xr:uid="{00000000-0005-0000-0000-0000FB040000}"/>
    <cellStyle name="Normal 3 19 21" xfId="1284" xr:uid="{00000000-0005-0000-0000-0000FC040000}"/>
    <cellStyle name="Normal 3 19 22" xfId="1285" xr:uid="{00000000-0005-0000-0000-0000FD040000}"/>
    <cellStyle name="Normal 3 19 23" xfId="1286" xr:uid="{00000000-0005-0000-0000-0000FE040000}"/>
    <cellStyle name="Normal 3 19 3" xfId="1287" xr:uid="{00000000-0005-0000-0000-0000FF040000}"/>
    <cellStyle name="Normal 3 19 4" xfId="1288" xr:uid="{00000000-0005-0000-0000-000000050000}"/>
    <cellStyle name="Normal 3 19 5" xfId="1289" xr:uid="{00000000-0005-0000-0000-000001050000}"/>
    <cellStyle name="Normal 3 19 6" xfId="1290" xr:uid="{00000000-0005-0000-0000-000002050000}"/>
    <cellStyle name="Normal 3 19 7" xfId="1291" xr:uid="{00000000-0005-0000-0000-000003050000}"/>
    <cellStyle name="Normal 3 19 8" xfId="1292" xr:uid="{00000000-0005-0000-0000-000004050000}"/>
    <cellStyle name="Normal 3 19 9" xfId="1293" xr:uid="{00000000-0005-0000-0000-000005050000}"/>
    <cellStyle name="Normal 3 2" xfId="1294" xr:uid="{00000000-0005-0000-0000-000006050000}"/>
    <cellStyle name="Normal 3 2 10" xfId="1295" xr:uid="{00000000-0005-0000-0000-000007050000}"/>
    <cellStyle name="Normal 3 2 11" xfId="1296" xr:uid="{00000000-0005-0000-0000-000008050000}"/>
    <cellStyle name="Normal 3 2 12" xfId="1297" xr:uid="{00000000-0005-0000-0000-000009050000}"/>
    <cellStyle name="Normal 3 2 13" xfId="1298" xr:uid="{00000000-0005-0000-0000-00000A050000}"/>
    <cellStyle name="Normal 3 2 14" xfId="1299" xr:uid="{00000000-0005-0000-0000-00000B050000}"/>
    <cellStyle name="Normal 3 2 15" xfId="1300" xr:uid="{00000000-0005-0000-0000-00000C050000}"/>
    <cellStyle name="Normal 3 2 16" xfId="1301" xr:uid="{00000000-0005-0000-0000-00000D050000}"/>
    <cellStyle name="Normal 3 2 17" xfId="1302" xr:uid="{00000000-0005-0000-0000-00000E050000}"/>
    <cellStyle name="Normal 3 2 18" xfId="1303" xr:uid="{00000000-0005-0000-0000-00000F050000}"/>
    <cellStyle name="Normal 3 2 19" xfId="1304" xr:uid="{00000000-0005-0000-0000-000010050000}"/>
    <cellStyle name="Normal 3 2 2" xfId="1305" xr:uid="{00000000-0005-0000-0000-000011050000}"/>
    <cellStyle name="Normal 3 2 2 10" xfId="1306" xr:uid="{00000000-0005-0000-0000-000012050000}"/>
    <cellStyle name="Normal 3 2 2 11" xfId="1307" xr:uid="{00000000-0005-0000-0000-000013050000}"/>
    <cellStyle name="Normal 3 2 2 12" xfId="1308" xr:uid="{00000000-0005-0000-0000-000014050000}"/>
    <cellStyle name="Normal 3 2 2 13" xfId="1309" xr:uid="{00000000-0005-0000-0000-000015050000}"/>
    <cellStyle name="Normal 3 2 2 14" xfId="1310" xr:uid="{00000000-0005-0000-0000-000016050000}"/>
    <cellStyle name="Normal 3 2 2 15" xfId="1311" xr:uid="{00000000-0005-0000-0000-000017050000}"/>
    <cellStyle name="Normal 3 2 2 16" xfId="1312" xr:uid="{00000000-0005-0000-0000-000018050000}"/>
    <cellStyle name="Normal 3 2 2 17" xfId="1313" xr:uid="{00000000-0005-0000-0000-000019050000}"/>
    <cellStyle name="Normal 3 2 2 18" xfId="1314" xr:uid="{00000000-0005-0000-0000-00001A050000}"/>
    <cellStyle name="Normal 3 2 2 19" xfId="1315" xr:uid="{00000000-0005-0000-0000-00001B050000}"/>
    <cellStyle name="Normal 3 2 2 2" xfId="1316" xr:uid="{00000000-0005-0000-0000-00001C050000}"/>
    <cellStyle name="Normal 3 2 2 20" xfId="1317" xr:uid="{00000000-0005-0000-0000-00001D050000}"/>
    <cellStyle name="Normal 3 2 2 21" xfId="1318" xr:uid="{00000000-0005-0000-0000-00001E050000}"/>
    <cellStyle name="Normal 3 2 2 22" xfId="1319" xr:uid="{00000000-0005-0000-0000-00001F050000}"/>
    <cellStyle name="Normal 3 2 2 23" xfId="1320" xr:uid="{00000000-0005-0000-0000-000020050000}"/>
    <cellStyle name="Normal 3 2 2 24" xfId="1321" xr:uid="{00000000-0005-0000-0000-000021050000}"/>
    <cellStyle name="Normal 3 2 2 25" xfId="1322" xr:uid="{00000000-0005-0000-0000-000022050000}"/>
    <cellStyle name="Normal 3 2 2 26" xfId="1323" xr:uid="{00000000-0005-0000-0000-000023050000}"/>
    <cellStyle name="Normal 3 2 2 27" xfId="1324" xr:uid="{00000000-0005-0000-0000-000024050000}"/>
    <cellStyle name="Normal 3 2 2 28" xfId="1325" xr:uid="{00000000-0005-0000-0000-000025050000}"/>
    <cellStyle name="Normal 3 2 2 29" xfId="1326" xr:uid="{00000000-0005-0000-0000-000026050000}"/>
    <cellStyle name="Normal 3 2 2 3" xfId="1327" xr:uid="{00000000-0005-0000-0000-000027050000}"/>
    <cellStyle name="Normal 3 2 2 30" xfId="1328" xr:uid="{00000000-0005-0000-0000-000028050000}"/>
    <cellStyle name="Normal 3 2 2 31" xfId="1329" xr:uid="{00000000-0005-0000-0000-000029050000}"/>
    <cellStyle name="Normal 3 2 2 32" xfId="1330" xr:uid="{00000000-0005-0000-0000-00002A050000}"/>
    <cellStyle name="Normal 3 2 2 33" xfId="1331" xr:uid="{00000000-0005-0000-0000-00002B050000}"/>
    <cellStyle name="Normal 3 2 2 4" xfId="1332" xr:uid="{00000000-0005-0000-0000-00002C050000}"/>
    <cellStyle name="Normal 3 2 2 5" xfId="1333" xr:uid="{00000000-0005-0000-0000-00002D050000}"/>
    <cellStyle name="Normal 3 2 2 6" xfId="1334" xr:uid="{00000000-0005-0000-0000-00002E050000}"/>
    <cellStyle name="Normal 3 2 2 7" xfId="1335" xr:uid="{00000000-0005-0000-0000-00002F050000}"/>
    <cellStyle name="Normal 3 2 2 8" xfId="1336" xr:uid="{00000000-0005-0000-0000-000030050000}"/>
    <cellStyle name="Normal 3 2 2 9" xfId="1337" xr:uid="{00000000-0005-0000-0000-000031050000}"/>
    <cellStyle name="Normal 3 2 20" xfId="1338" xr:uid="{00000000-0005-0000-0000-000032050000}"/>
    <cellStyle name="Normal 3 2 21" xfId="1339" xr:uid="{00000000-0005-0000-0000-000033050000}"/>
    <cellStyle name="Normal 3 2 22" xfId="1340" xr:uid="{00000000-0005-0000-0000-000034050000}"/>
    <cellStyle name="Normal 3 2 23" xfId="1341" xr:uid="{00000000-0005-0000-0000-000035050000}"/>
    <cellStyle name="Normal 3 2 24" xfId="1342" xr:uid="{00000000-0005-0000-0000-000036050000}"/>
    <cellStyle name="Normal 3 2 25" xfId="1343" xr:uid="{00000000-0005-0000-0000-000037050000}"/>
    <cellStyle name="Normal 3 2 26" xfId="1344" xr:uid="{00000000-0005-0000-0000-000038050000}"/>
    <cellStyle name="Normal 3 2 27" xfId="1345" xr:uid="{00000000-0005-0000-0000-000039050000}"/>
    <cellStyle name="Normal 3 2 28" xfId="1346" xr:uid="{00000000-0005-0000-0000-00003A050000}"/>
    <cellStyle name="Normal 3 2 29" xfId="1347" xr:uid="{00000000-0005-0000-0000-00003B050000}"/>
    <cellStyle name="Normal 3 2 3" xfId="1348" xr:uid="{00000000-0005-0000-0000-00003C050000}"/>
    <cellStyle name="Normal 3 2 30" xfId="1349" xr:uid="{00000000-0005-0000-0000-00003D050000}"/>
    <cellStyle name="Normal 3 2 31" xfId="1350" xr:uid="{00000000-0005-0000-0000-00003E050000}"/>
    <cellStyle name="Normal 3 2 32" xfId="1351" xr:uid="{00000000-0005-0000-0000-00003F050000}"/>
    <cellStyle name="Normal 3 2 33" xfId="1352" xr:uid="{00000000-0005-0000-0000-000040050000}"/>
    <cellStyle name="Normal 3 2 34" xfId="1353" xr:uid="{00000000-0005-0000-0000-000041050000}"/>
    <cellStyle name="Normal 3 2 35" xfId="1354" xr:uid="{00000000-0005-0000-0000-000042050000}"/>
    <cellStyle name="Normal 3 2 36" xfId="1355" xr:uid="{00000000-0005-0000-0000-000043050000}"/>
    <cellStyle name="Normal 3 2 37" xfId="1356" xr:uid="{00000000-0005-0000-0000-000044050000}"/>
    <cellStyle name="Normal 3 2 38" xfId="1357" xr:uid="{00000000-0005-0000-0000-000045050000}"/>
    <cellStyle name="Normal 3 2 39" xfId="1358" xr:uid="{00000000-0005-0000-0000-000046050000}"/>
    <cellStyle name="Normal 3 2 4" xfId="1359" xr:uid="{00000000-0005-0000-0000-000047050000}"/>
    <cellStyle name="Normal 3 2 40" xfId="1360" xr:uid="{00000000-0005-0000-0000-000048050000}"/>
    <cellStyle name="Normal 3 2 41" xfId="1361" xr:uid="{00000000-0005-0000-0000-000049050000}"/>
    <cellStyle name="Normal 3 2 42" xfId="1362" xr:uid="{00000000-0005-0000-0000-00004A050000}"/>
    <cellStyle name="Normal 3 2 43" xfId="1363" xr:uid="{00000000-0005-0000-0000-00004B050000}"/>
    <cellStyle name="Normal 3 2 44" xfId="1364" xr:uid="{00000000-0005-0000-0000-00004C050000}"/>
    <cellStyle name="Normal 3 2 45" xfId="1365" xr:uid="{00000000-0005-0000-0000-00004D050000}"/>
    <cellStyle name="Normal 3 2 46" xfId="1366" xr:uid="{00000000-0005-0000-0000-00004E050000}"/>
    <cellStyle name="Normal 3 2 47" xfId="1367" xr:uid="{00000000-0005-0000-0000-00004F050000}"/>
    <cellStyle name="Normal 3 2 48" xfId="1368" xr:uid="{00000000-0005-0000-0000-000050050000}"/>
    <cellStyle name="Normal 3 2 49" xfId="1369" xr:uid="{00000000-0005-0000-0000-000051050000}"/>
    <cellStyle name="Normal 3 2 5" xfId="1370" xr:uid="{00000000-0005-0000-0000-000052050000}"/>
    <cellStyle name="Normal 3 2 50" xfId="1371" xr:uid="{00000000-0005-0000-0000-000053050000}"/>
    <cellStyle name="Normal 3 2 51" xfId="1372" xr:uid="{00000000-0005-0000-0000-000054050000}"/>
    <cellStyle name="Normal 3 2 52" xfId="1373" xr:uid="{00000000-0005-0000-0000-000055050000}"/>
    <cellStyle name="Normal 3 2 53" xfId="1374" xr:uid="{00000000-0005-0000-0000-000056050000}"/>
    <cellStyle name="Normal 3 2 54" xfId="1375" xr:uid="{00000000-0005-0000-0000-000057050000}"/>
    <cellStyle name="Normal 3 2 55" xfId="1376" xr:uid="{00000000-0005-0000-0000-000058050000}"/>
    <cellStyle name="Normal 3 2 56" xfId="2396" xr:uid="{00000000-0005-0000-0000-00006A060000}"/>
    <cellStyle name="Normal 3 2 6" xfId="1377" xr:uid="{00000000-0005-0000-0000-000059050000}"/>
    <cellStyle name="Normal 3 2 7" xfId="1378" xr:uid="{00000000-0005-0000-0000-00005A050000}"/>
    <cellStyle name="Normal 3 2 8" xfId="1379" xr:uid="{00000000-0005-0000-0000-00005B050000}"/>
    <cellStyle name="Normal 3 2 9" xfId="1380" xr:uid="{00000000-0005-0000-0000-00005C050000}"/>
    <cellStyle name="Normal 3 20" xfId="1381" xr:uid="{00000000-0005-0000-0000-00005D050000}"/>
    <cellStyle name="Normal 3 20 10" xfId="1382" xr:uid="{00000000-0005-0000-0000-00005E050000}"/>
    <cellStyle name="Normal 3 20 11" xfId="1383" xr:uid="{00000000-0005-0000-0000-00005F050000}"/>
    <cellStyle name="Normal 3 20 12" xfId="1384" xr:uid="{00000000-0005-0000-0000-000060050000}"/>
    <cellStyle name="Normal 3 20 13" xfId="1385" xr:uid="{00000000-0005-0000-0000-000061050000}"/>
    <cellStyle name="Normal 3 20 14" xfId="1386" xr:uid="{00000000-0005-0000-0000-000062050000}"/>
    <cellStyle name="Normal 3 20 15" xfId="1387" xr:uid="{00000000-0005-0000-0000-000063050000}"/>
    <cellStyle name="Normal 3 20 16" xfId="1388" xr:uid="{00000000-0005-0000-0000-000064050000}"/>
    <cellStyle name="Normal 3 20 17" xfId="1389" xr:uid="{00000000-0005-0000-0000-000065050000}"/>
    <cellStyle name="Normal 3 20 18" xfId="1390" xr:uid="{00000000-0005-0000-0000-000066050000}"/>
    <cellStyle name="Normal 3 20 19" xfId="1391" xr:uid="{00000000-0005-0000-0000-000067050000}"/>
    <cellStyle name="Normal 3 20 2" xfId="1392" xr:uid="{00000000-0005-0000-0000-000068050000}"/>
    <cellStyle name="Normal 3 20 20" xfId="1393" xr:uid="{00000000-0005-0000-0000-000069050000}"/>
    <cellStyle name="Normal 3 20 21" xfId="1394" xr:uid="{00000000-0005-0000-0000-00006A050000}"/>
    <cellStyle name="Normal 3 20 22" xfId="1395" xr:uid="{00000000-0005-0000-0000-00006B050000}"/>
    <cellStyle name="Normal 3 20 23" xfId="1396" xr:uid="{00000000-0005-0000-0000-00006C050000}"/>
    <cellStyle name="Normal 3 20 3" xfId="1397" xr:uid="{00000000-0005-0000-0000-00006D050000}"/>
    <cellStyle name="Normal 3 20 4" xfId="1398" xr:uid="{00000000-0005-0000-0000-00006E050000}"/>
    <cellStyle name="Normal 3 20 5" xfId="1399" xr:uid="{00000000-0005-0000-0000-00006F050000}"/>
    <cellStyle name="Normal 3 20 6" xfId="1400" xr:uid="{00000000-0005-0000-0000-000070050000}"/>
    <cellStyle name="Normal 3 20 7" xfId="1401" xr:uid="{00000000-0005-0000-0000-000071050000}"/>
    <cellStyle name="Normal 3 20 8" xfId="1402" xr:uid="{00000000-0005-0000-0000-000072050000}"/>
    <cellStyle name="Normal 3 20 9" xfId="1403" xr:uid="{00000000-0005-0000-0000-000073050000}"/>
    <cellStyle name="Normal 3 21" xfId="1404" xr:uid="{00000000-0005-0000-0000-000074050000}"/>
    <cellStyle name="Normal 3 21 10" xfId="1405" xr:uid="{00000000-0005-0000-0000-000075050000}"/>
    <cellStyle name="Normal 3 21 11" xfId="1406" xr:uid="{00000000-0005-0000-0000-000076050000}"/>
    <cellStyle name="Normal 3 21 12" xfId="1407" xr:uid="{00000000-0005-0000-0000-000077050000}"/>
    <cellStyle name="Normal 3 21 13" xfId="1408" xr:uid="{00000000-0005-0000-0000-000078050000}"/>
    <cellStyle name="Normal 3 21 14" xfId="1409" xr:uid="{00000000-0005-0000-0000-000079050000}"/>
    <cellStyle name="Normal 3 21 15" xfId="1410" xr:uid="{00000000-0005-0000-0000-00007A050000}"/>
    <cellStyle name="Normal 3 21 16" xfId="1411" xr:uid="{00000000-0005-0000-0000-00007B050000}"/>
    <cellStyle name="Normal 3 21 17" xfId="1412" xr:uid="{00000000-0005-0000-0000-00007C050000}"/>
    <cellStyle name="Normal 3 21 18" xfId="1413" xr:uid="{00000000-0005-0000-0000-00007D050000}"/>
    <cellStyle name="Normal 3 21 19" xfId="1414" xr:uid="{00000000-0005-0000-0000-00007E050000}"/>
    <cellStyle name="Normal 3 21 2" xfId="1415" xr:uid="{00000000-0005-0000-0000-00007F050000}"/>
    <cellStyle name="Normal 3 21 20" xfId="1416" xr:uid="{00000000-0005-0000-0000-000080050000}"/>
    <cellStyle name="Normal 3 21 21" xfId="1417" xr:uid="{00000000-0005-0000-0000-000081050000}"/>
    <cellStyle name="Normal 3 21 22" xfId="1418" xr:uid="{00000000-0005-0000-0000-000082050000}"/>
    <cellStyle name="Normal 3 21 23" xfId="1419" xr:uid="{00000000-0005-0000-0000-000083050000}"/>
    <cellStyle name="Normal 3 21 3" xfId="1420" xr:uid="{00000000-0005-0000-0000-000084050000}"/>
    <cellStyle name="Normal 3 21 4" xfId="1421" xr:uid="{00000000-0005-0000-0000-000085050000}"/>
    <cellStyle name="Normal 3 21 5" xfId="1422" xr:uid="{00000000-0005-0000-0000-000086050000}"/>
    <cellStyle name="Normal 3 21 6" xfId="1423" xr:uid="{00000000-0005-0000-0000-000087050000}"/>
    <cellStyle name="Normal 3 21 7" xfId="1424" xr:uid="{00000000-0005-0000-0000-000088050000}"/>
    <cellStyle name="Normal 3 21 8" xfId="1425" xr:uid="{00000000-0005-0000-0000-000089050000}"/>
    <cellStyle name="Normal 3 21 9" xfId="1426" xr:uid="{00000000-0005-0000-0000-00008A050000}"/>
    <cellStyle name="Normal 3 22" xfId="1427" xr:uid="{00000000-0005-0000-0000-00008B050000}"/>
    <cellStyle name="Normal 3 22 10" xfId="1428" xr:uid="{00000000-0005-0000-0000-00008C050000}"/>
    <cellStyle name="Normal 3 22 11" xfId="1429" xr:uid="{00000000-0005-0000-0000-00008D050000}"/>
    <cellStyle name="Normal 3 22 12" xfId="1430" xr:uid="{00000000-0005-0000-0000-00008E050000}"/>
    <cellStyle name="Normal 3 22 13" xfId="1431" xr:uid="{00000000-0005-0000-0000-00008F050000}"/>
    <cellStyle name="Normal 3 22 14" xfId="1432" xr:uid="{00000000-0005-0000-0000-000090050000}"/>
    <cellStyle name="Normal 3 22 15" xfId="1433" xr:uid="{00000000-0005-0000-0000-000091050000}"/>
    <cellStyle name="Normal 3 22 16" xfId="1434" xr:uid="{00000000-0005-0000-0000-000092050000}"/>
    <cellStyle name="Normal 3 22 17" xfId="1435" xr:uid="{00000000-0005-0000-0000-000093050000}"/>
    <cellStyle name="Normal 3 22 18" xfId="1436" xr:uid="{00000000-0005-0000-0000-000094050000}"/>
    <cellStyle name="Normal 3 22 19" xfId="1437" xr:uid="{00000000-0005-0000-0000-000095050000}"/>
    <cellStyle name="Normal 3 22 2" xfId="1438" xr:uid="{00000000-0005-0000-0000-000096050000}"/>
    <cellStyle name="Normal 3 22 20" xfId="1439" xr:uid="{00000000-0005-0000-0000-000097050000}"/>
    <cellStyle name="Normal 3 22 21" xfId="1440" xr:uid="{00000000-0005-0000-0000-000098050000}"/>
    <cellStyle name="Normal 3 22 22" xfId="1441" xr:uid="{00000000-0005-0000-0000-000099050000}"/>
    <cellStyle name="Normal 3 22 23" xfId="1442" xr:uid="{00000000-0005-0000-0000-00009A050000}"/>
    <cellStyle name="Normal 3 22 3" xfId="1443" xr:uid="{00000000-0005-0000-0000-00009B050000}"/>
    <cellStyle name="Normal 3 22 4" xfId="1444" xr:uid="{00000000-0005-0000-0000-00009C050000}"/>
    <cellStyle name="Normal 3 22 5" xfId="1445" xr:uid="{00000000-0005-0000-0000-00009D050000}"/>
    <cellStyle name="Normal 3 22 6" xfId="1446" xr:uid="{00000000-0005-0000-0000-00009E050000}"/>
    <cellStyle name="Normal 3 22 7" xfId="1447" xr:uid="{00000000-0005-0000-0000-00009F050000}"/>
    <cellStyle name="Normal 3 22 8" xfId="1448" xr:uid="{00000000-0005-0000-0000-0000A0050000}"/>
    <cellStyle name="Normal 3 22 9" xfId="1449" xr:uid="{00000000-0005-0000-0000-0000A1050000}"/>
    <cellStyle name="Normal 3 23" xfId="1450" xr:uid="{00000000-0005-0000-0000-0000A2050000}"/>
    <cellStyle name="Normal 3 23 10" xfId="1451" xr:uid="{00000000-0005-0000-0000-0000A3050000}"/>
    <cellStyle name="Normal 3 23 11" xfId="1452" xr:uid="{00000000-0005-0000-0000-0000A4050000}"/>
    <cellStyle name="Normal 3 23 12" xfId="1453" xr:uid="{00000000-0005-0000-0000-0000A5050000}"/>
    <cellStyle name="Normal 3 23 13" xfId="1454" xr:uid="{00000000-0005-0000-0000-0000A6050000}"/>
    <cellStyle name="Normal 3 23 14" xfId="1455" xr:uid="{00000000-0005-0000-0000-0000A7050000}"/>
    <cellStyle name="Normal 3 23 15" xfId="1456" xr:uid="{00000000-0005-0000-0000-0000A8050000}"/>
    <cellStyle name="Normal 3 23 16" xfId="1457" xr:uid="{00000000-0005-0000-0000-0000A9050000}"/>
    <cellStyle name="Normal 3 23 17" xfId="1458" xr:uid="{00000000-0005-0000-0000-0000AA050000}"/>
    <cellStyle name="Normal 3 23 18" xfId="1459" xr:uid="{00000000-0005-0000-0000-0000AB050000}"/>
    <cellStyle name="Normal 3 23 19" xfId="1460" xr:uid="{00000000-0005-0000-0000-0000AC050000}"/>
    <cellStyle name="Normal 3 23 2" xfId="1461" xr:uid="{00000000-0005-0000-0000-0000AD050000}"/>
    <cellStyle name="Normal 3 23 20" xfId="1462" xr:uid="{00000000-0005-0000-0000-0000AE050000}"/>
    <cellStyle name="Normal 3 23 21" xfId="1463" xr:uid="{00000000-0005-0000-0000-0000AF050000}"/>
    <cellStyle name="Normal 3 23 22" xfId="1464" xr:uid="{00000000-0005-0000-0000-0000B0050000}"/>
    <cellStyle name="Normal 3 23 23" xfId="1465" xr:uid="{00000000-0005-0000-0000-0000B1050000}"/>
    <cellStyle name="Normal 3 23 3" xfId="1466" xr:uid="{00000000-0005-0000-0000-0000B2050000}"/>
    <cellStyle name="Normal 3 23 4" xfId="1467" xr:uid="{00000000-0005-0000-0000-0000B3050000}"/>
    <cellStyle name="Normal 3 23 5" xfId="1468" xr:uid="{00000000-0005-0000-0000-0000B4050000}"/>
    <cellStyle name="Normal 3 23 6" xfId="1469" xr:uid="{00000000-0005-0000-0000-0000B5050000}"/>
    <cellStyle name="Normal 3 23 7" xfId="1470" xr:uid="{00000000-0005-0000-0000-0000B6050000}"/>
    <cellStyle name="Normal 3 23 8" xfId="1471" xr:uid="{00000000-0005-0000-0000-0000B7050000}"/>
    <cellStyle name="Normal 3 23 9" xfId="1472" xr:uid="{00000000-0005-0000-0000-0000B8050000}"/>
    <cellStyle name="Normal 3 24" xfId="1473" xr:uid="{00000000-0005-0000-0000-0000B9050000}"/>
    <cellStyle name="Normal 3 24 10" xfId="1474" xr:uid="{00000000-0005-0000-0000-0000BA050000}"/>
    <cellStyle name="Normal 3 24 11" xfId="1475" xr:uid="{00000000-0005-0000-0000-0000BB050000}"/>
    <cellStyle name="Normal 3 24 12" xfId="1476" xr:uid="{00000000-0005-0000-0000-0000BC050000}"/>
    <cellStyle name="Normal 3 24 13" xfId="1477" xr:uid="{00000000-0005-0000-0000-0000BD050000}"/>
    <cellStyle name="Normal 3 24 14" xfId="1478" xr:uid="{00000000-0005-0000-0000-0000BE050000}"/>
    <cellStyle name="Normal 3 24 15" xfId="1479" xr:uid="{00000000-0005-0000-0000-0000BF050000}"/>
    <cellStyle name="Normal 3 24 16" xfId="1480" xr:uid="{00000000-0005-0000-0000-0000C0050000}"/>
    <cellStyle name="Normal 3 24 17" xfId="1481" xr:uid="{00000000-0005-0000-0000-0000C1050000}"/>
    <cellStyle name="Normal 3 24 18" xfId="1482" xr:uid="{00000000-0005-0000-0000-0000C2050000}"/>
    <cellStyle name="Normal 3 24 19" xfId="1483" xr:uid="{00000000-0005-0000-0000-0000C3050000}"/>
    <cellStyle name="Normal 3 24 2" xfId="1484" xr:uid="{00000000-0005-0000-0000-0000C4050000}"/>
    <cellStyle name="Normal 3 24 20" xfId="1485" xr:uid="{00000000-0005-0000-0000-0000C5050000}"/>
    <cellStyle name="Normal 3 24 21" xfId="1486" xr:uid="{00000000-0005-0000-0000-0000C6050000}"/>
    <cellStyle name="Normal 3 24 22" xfId="1487" xr:uid="{00000000-0005-0000-0000-0000C7050000}"/>
    <cellStyle name="Normal 3 24 23" xfId="1488" xr:uid="{00000000-0005-0000-0000-0000C8050000}"/>
    <cellStyle name="Normal 3 24 3" xfId="1489" xr:uid="{00000000-0005-0000-0000-0000C9050000}"/>
    <cellStyle name="Normal 3 24 4" xfId="1490" xr:uid="{00000000-0005-0000-0000-0000CA050000}"/>
    <cellStyle name="Normal 3 24 5" xfId="1491" xr:uid="{00000000-0005-0000-0000-0000CB050000}"/>
    <cellStyle name="Normal 3 24 6" xfId="1492" xr:uid="{00000000-0005-0000-0000-0000CC050000}"/>
    <cellStyle name="Normal 3 24 7" xfId="1493" xr:uid="{00000000-0005-0000-0000-0000CD050000}"/>
    <cellStyle name="Normal 3 24 8" xfId="1494" xr:uid="{00000000-0005-0000-0000-0000CE050000}"/>
    <cellStyle name="Normal 3 24 9" xfId="1495" xr:uid="{00000000-0005-0000-0000-0000CF050000}"/>
    <cellStyle name="Normal 3 25" xfId="1496" xr:uid="{00000000-0005-0000-0000-0000D0050000}"/>
    <cellStyle name="Normal 3 25 10" xfId="1497" xr:uid="{00000000-0005-0000-0000-0000D1050000}"/>
    <cellStyle name="Normal 3 25 11" xfId="1498" xr:uid="{00000000-0005-0000-0000-0000D2050000}"/>
    <cellStyle name="Normal 3 25 12" xfId="1499" xr:uid="{00000000-0005-0000-0000-0000D3050000}"/>
    <cellStyle name="Normal 3 25 13" xfId="1500" xr:uid="{00000000-0005-0000-0000-0000D4050000}"/>
    <cellStyle name="Normal 3 25 14" xfId="1501" xr:uid="{00000000-0005-0000-0000-0000D5050000}"/>
    <cellStyle name="Normal 3 25 15" xfId="1502" xr:uid="{00000000-0005-0000-0000-0000D6050000}"/>
    <cellStyle name="Normal 3 25 16" xfId="1503" xr:uid="{00000000-0005-0000-0000-0000D7050000}"/>
    <cellStyle name="Normal 3 25 17" xfId="1504" xr:uid="{00000000-0005-0000-0000-0000D8050000}"/>
    <cellStyle name="Normal 3 25 18" xfId="1505" xr:uid="{00000000-0005-0000-0000-0000D9050000}"/>
    <cellStyle name="Normal 3 25 19" xfId="1506" xr:uid="{00000000-0005-0000-0000-0000DA050000}"/>
    <cellStyle name="Normal 3 25 2" xfId="1507" xr:uid="{00000000-0005-0000-0000-0000DB050000}"/>
    <cellStyle name="Normal 3 25 20" xfId="1508" xr:uid="{00000000-0005-0000-0000-0000DC050000}"/>
    <cellStyle name="Normal 3 25 21" xfId="1509" xr:uid="{00000000-0005-0000-0000-0000DD050000}"/>
    <cellStyle name="Normal 3 25 22" xfId="1510" xr:uid="{00000000-0005-0000-0000-0000DE050000}"/>
    <cellStyle name="Normal 3 25 23" xfId="1511" xr:uid="{00000000-0005-0000-0000-0000DF050000}"/>
    <cellStyle name="Normal 3 25 3" xfId="1512" xr:uid="{00000000-0005-0000-0000-0000E0050000}"/>
    <cellStyle name="Normal 3 25 4" xfId="1513" xr:uid="{00000000-0005-0000-0000-0000E1050000}"/>
    <cellStyle name="Normal 3 25 5" xfId="1514" xr:uid="{00000000-0005-0000-0000-0000E2050000}"/>
    <cellStyle name="Normal 3 25 6" xfId="1515" xr:uid="{00000000-0005-0000-0000-0000E3050000}"/>
    <cellStyle name="Normal 3 25 7" xfId="1516" xr:uid="{00000000-0005-0000-0000-0000E4050000}"/>
    <cellStyle name="Normal 3 25 8" xfId="1517" xr:uid="{00000000-0005-0000-0000-0000E5050000}"/>
    <cellStyle name="Normal 3 25 9" xfId="1518" xr:uid="{00000000-0005-0000-0000-0000E6050000}"/>
    <cellStyle name="Normal 3 26" xfId="1519" xr:uid="{00000000-0005-0000-0000-0000E7050000}"/>
    <cellStyle name="Normal 3 26 10" xfId="1520" xr:uid="{00000000-0005-0000-0000-0000E8050000}"/>
    <cellStyle name="Normal 3 26 11" xfId="1521" xr:uid="{00000000-0005-0000-0000-0000E9050000}"/>
    <cellStyle name="Normal 3 26 12" xfId="1522" xr:uid="{00000000-0005-0000-0000-0000EA050000}"/>
    <cellStyle name="Normal 3 26 13" xfId="1523" xr:uid="{00000000-0005-0000-0000-0000EB050000}"/>
    <cellStyle name="Normal 3 26 14" xfId="1524" xr:uid="{00000000-0005-0000-0000-0000EC050000}"/>
    <cellStyle name="Normal 3 26 15" xfId="1525" xr:uid="{00000000-0005-0000-0000-0000ED050000}"/>
    <cellStyle name="Normal 3 26 16" xfId="1526" xr:uid="{00000000-0005-0000-0000-0000EE050000}"/>
    <cellStyle name="Normal 3 26 17" xfId="1527" xr:uid="{00000000-0005-0000-0000-0000EF050000}"/>
    <cellStyle name="Normal 3 26 18" xfId="1528" xr:uid="{00000000-0005-0000-0000-0000F0050000}"/>
    <cellStyle name="Normal 3 26 19" xfId="1529" xr:uid="{00000000-0005-0000-0000-0000F1050000}"/>
    <cellStyle name="Normal 3 26 2" xfId="1530" xr:uid="{00000000-0005-0000-0000-0000F2050000}"/>
    <cellStyle name="Normal 3 26 20" xfId="1531" xr:uid="{00000000-0005-0000-0000-0000F3050000}"/>
    <cellStyle name="Normal 3 26 21" xfId="1532" xr:uid="{00000000-0005-0000-0000-0000F4050000}"/>
    <cellStyle name="Normal 3 26 22" xfId="1533" xr:uid="{00000000-0005-0000-0000-0000F5050000}"/>
    <cellStyle name="Normal 3 26 23" xfId="1534" xr:uid="{00000000-0005-0000-0000-0000F6050000}"/>
    <cellStyle name="Normal 3 26 3" xfId="1535" xr:uid="{00000000-0005-0000-0000-0000F7050000}"/>
    <cellStyle name="Normal 3 26 4" xfId="1536" xr:uid="{00000000-0005-0000-0000-0000F8050000}"/>
    <cellStyle name="Normal 3 26 5" xfId="1537" xr:uid="{00000000-0005-0000-0000-0000F9050000}"/>
    <cellStyle name="Normal 3 26 6" xfId="1538" xr:uid="{00000000-0005-0000-0000-0000FA050000}"/>
    <cellStyle name="Normal 3 26 7" xfId="1539" xr:uid="{00000000-0005-0000-0000-0000FB050000}"/>
    <cellStyle name="Normal 3 26 8" xfId="1540" xr:uid="{00000000-0005-0000-0000-0000FC050000}"/>
    <cellStyle name="Normal 3 26 9" xfId="1541" xr:uid="{00000000-0005-0000-0000-0000FD050000}"/>
    <cellStyle name="Normal 3 27" xfId="1542" xr:uid="{00000000-0005-0000-0000-0000FE050000}"/>
    <cellStyle name="Normal 3 27 10" xfId="1543" xr:uid="{00000000-0005-0000-0000-0000FF050000}"/>
    <cellStyle name="Normal 3 27 11" xfId="1544" xr:uid="{00000000-0005-0000-0000-000000060000}"/>
    <cellStyle name="Normal 3 27 12" xfId="1545" xr:uid="{00000000-0005-0000-0000-000001060000}"/>
    <cellStyle name="Normal 3 27 13" xfId="1546" xr:uid="{00000000-0005-0000-0000-000002060000}"/>
    <cellStyle name="Normal 3 27 14" xfId="1547" xr:uid="{00000000-0005-0000-0000-000003060000}"/>
    <cellStyle name="Normal 3 27 15" xfId="1548" xr:uid="{00000000-0005-0000-0000-000004060000}"/>
    <cellStyle name="Normal 3 27 16" xfId="1549" xr:uid="{00000000-0005-0000-0000-000005060000}"/>
    <cellStyle name="Normal 3 27 17" xfId="1550" xr:uid="{00000000-0005-0000-0000-000006060000}"/>
    <cellStyle name="Normal 3 27 18" xfId="1551" xr:uid="{00000000-0005-0000-0000-000007060000}"/>
    <cellStyle name="Normal 3 27 19" xfId="1552" xr:uid="{00000000-0005-0000-0000-000008060000}"/>
    <cellStyle name="Normal 3 27 2" xfId="1553" xr:uid="{00000000-0005-0000-0000-000009060000}"/>
    <cellStyle name="Normal 3 27 20" xfId="1554" xr:uid="{00000000-0005-0000-0000-00000A060000}"/>
    <cellStyle name="Normal 3 27 21" xfId="1555" xr:uid="{00000000-0005-0000-0000-00000B060000}"/>
    <cellStyle name="Normal 3 27 22" xfId="1556" xr:uid="{00000000-0005-0000-0000-00000C060000}"/>
    <cellStyle name="Normal 3 27 23" xfId="1557" xr:uid="{00000000-0005-0000-0000-00000D060000}"/>
    <cellStyle name="Normal 3 27 3" xfId="1558" xr:uid="{00000000-0005-0000-0000-00000E060000}"/>
    <cellStyle name="Normal 3 27 4" xfId="1559" xr:uid="{00000000-0005-0000-0000-00000F060000}"/>
    <cellStyle name="Normal 3 27 5" xfId="1560" xr:uid="{00000000-0005-0000-0000-000010060000}"/>
    <cellStyle name="Normal 3 27 6" xfId="1561" xr:uid="{00000000-0005-0000-0000-000011060000}"/>
    <cellStyle name="Normal 3 27 7" xfId="1562" xr:uid="{00000000-0005-0000-0000-000012060000}"/>
    <cellStyle name="Normal 3 27 8" xfId="1563" xr:uid="{00000000-0005-0000-0000-000013060000}"/>
    <cellStyle name="Normal 3 27 9" xfId="1564" xr:uid="{00000000-0005-0000-0000-000014060000}"/>
    <cellStyle name="Normal 3 28" xfId="1565" xr:uid="{00000000-0005-0000-0000-000015060000}"/>
    <cellStyle name="Normal 3 28 10" xfId="1566" xr:uid="{00000000-0005-0000-0000-000016060000}"/>
    <cellStyle name="Normal 3 28 11" xfId="1567" xr:uid="{00000000-0005-0000-0000-000017060000}"/>
    <cellStyle name="Normal 3 28 12" xfId="1568" xr:uid="{00000000-0005-0000-0000-000018060000}"/>
    <cellStyle name="Normal 3 28 13" xfId="1569" xr:uid="{00000000-0005-0000-0000-000019060000}"/>
    <cellStyle name="Normal 3 28 14" xfId="1570" xr:uid="{00000000-0005-0000-0000-00001A060000}"/>
    <cellStyle name="Normal 3 28 15" xfId="1571" xr:uid="{00000000-0005-0000-0000-00001B060000}"/>
    <cellStyle name="Normal 3 28 16" xfId="1572" xr:uid="{00000000-0005-0000-0000-00001C060000}"/>
    <cellStyle name="Normal 3 28 17" xfId="1573" xr:uid="{00000000-0005-0000-0000-00001D060000}"/>
    <cellStyle name="Normal 3 28 18" xfId="1574" xr:uid="{00000000-0005-0000-0000-00001E060000}"/>
    <cellStyle name="Normal 3 28 19" xfId="1575" xr:uid="{00000000-0005-0000-0000-00001F060000}"/>
    <cellStyle name="Normal 3 28 2" xfId="1576" xr:uid="{00000000-0005-0000-0000-000020060000}"/>
    <cellStyle name="Normal 3 28 20" xfId="1577" xr:uid="{00000000-0005-0000-0000-000021060000}"/>
    <cellStyle name="Normal 3 28 21" xfId="1578" xr:uid="{00000000-0005-0000-0000-000022060000}"/>
    <cellStyle name="Normal 3 28 22" xfId="1579" xr:uid="{00000000-0005-0000-0000-000023060000}"/>
    <cellStyle name="Normal 3 28 23" xfId="1580" xr:uid="{00000000-0005-0000-0000-000024060000}"/>
    <cellStyle name="Normal 3 28 3" xfId="1581" xr:uid="{00000000-0005-0000-0000-000025060000}"/>
    <cellStyle name="Normal 3 28 4" xfId="1582" xr:uid="{00000000-0005-0000-0000-000026060000}"/>
    <cellStyle name="Normal 3 28 5" xfId="1583" xr:uid="{00000000-0005-0000-0000-000027060000}"/>
    <cellStyle name="Normal 3 28 6" xfId="1584" xr:uid="{00000000-0005-0000-0000-000028060000}"/>
    <cellStyle name="Normal 3 28 7" xfId="1585" xr:uid="{00000000-0005-0000-0000-000029060000}"/>
    <cellStyle name="Normal 3 28 8" xfId="1586" xr:uid="{00000000-0005-0000-0000-00002A060000}"/>
    <cellStyle name="Normal 3 28 9" xfId="1587" xr:uid="{00000000-0005-0000-0000-00002B060000}"/>
    <cellStyle name="Normal 3 29" xfId="1588" xr:uid="{00000000-0005-0000-0000-00002C060000}"/>
    <cellStyle name="Normal 3 29 10" xfId="1589" xr:uid="{00000000-0005-0000-0000-00002D060000}"/>
    <cellStyle name="Normal 3 29 11" xfId="1590" xr:uid="{00000000-0005-0000-0000-00002E060000}"/>
    <cellStyle name="Normal 3 29 12" xfId="1591" xr:uid="{00000000-0005-0000-0000-00002F060000}"/>
    <cellStyle name="Normal 3 29 13" xfId="1592" xr:uid="{00000000-0005-0000-0000-000030060000}"/>
    <cellStyle name="Normal 3 29 14" xfId="1593" xr:uid="{00000000-0005-0000-0000-000031060000}"/>
    <cellStyle name="Normal 3 29 15" xfId="1594" xr:uid="{00000000-0005-0000-0000-000032060000}"/>
    <cellStyle name="Normal 3 29 16" xfId="1595" xr:uid="{00000000-0005-0000-0000-000033060000}"/>
    <cellStyle name="Normal 3 29 17" xfId="1596" xr:uid="{00000000-0005-0000-0000-000034060000}"/>
    <cellStyle name="Normal 3 29 18" xfId="1597" xr:uid="{00000000-0005-0000-0000-000035060000}"/>
    <cellStyle name="Normal 3 29 19" xfId="1598" xr:uid="{00000000-0005-0000-0000-000036060000}"/>
    <cellStyle name="Normal 3 29 2" xfId="1599" xr:uid="{00000000-0005-0000-0000-000037060000}"/>
    <cellStyle name="Normal 3 29 20" xfId="1600" xr:uid="{00000000-0005-0000-0000-000038060000}"/>
    <cellStyle name="Normal 3 29 21" xfId="1601" xr:uid="{00000000-0005-0000-0000-000039060000}"/>
    <cellStyle name="Normal 3 29 22" xfId="1602" xr:uid="{00000000-0005-0000-0000-00003A060000}"/>
    <cellStyle name="Normal 3 29 23" xfId="1603" xr:uid="{00000000-0005-0000-0000-00003B060000}"/>
    <cellStyle name="Normal 3 29 3" xfId="1604" xr:uid="{00000000-0005-0000-0000-00003C060000}"/>
    <cellStyle name="Normal 3 29 4" xfId="1605" xr:uid="{00000000-0005-0000-0000-00003D060000}"/>
    <cellStyle name="Normal 3 29 5" xfId="1606" xr:uid="{00000000-0005-0000-0000-00003E060000}"/>
    <cellStyle name="Normal 3 29 6" xfId="1607" xr:uid="{00000000-0005-0000-0000-00003F060000}"/>
    <cellStyle name="Normal 3 29 7" xfId="1608" xr:uid="{00000000-0005-0000-0000-000040060000}"/>
    <cellStyle name="Normal 3 29 8" xfId="1609" xr:uid="{00000000-0005-0000-0000-000041060000}"/>
    <cellStyle name="Normal 3 29 9" xfId="1610" xr:uid="{00000000-0005-0000-0000-000042060000}"/>
    <cellStyle name="Normal 3 3" xfId="1611" xr:uid="{00000000-0005-0000-0000-000043060000}"/>
    <cellStyle name="Normal 3 3 10" xfId="1612" xr:uid="{00000000-0005-0000-0000-000044060000}"/>
    <cellStyle name="Normal 3 3 11" xfId="1613" xr:uid="{00000000-0005-0000-0000-000045060000}"/>
    <cellStyle name="Normal 3 3 12" xfId="1614" xr:uid="{00000000-0005-0000-0000-000046060000}"/>
    <cellStyle name="Normal 3 3 13" xfId="1615" xr:uid="{00000000-0005-0000-0000-000047060000}"/>
    <cellStyle name="Normal 3 3 14" xfId="1616" xr:uid="{00000000-0005-0000-0000-000048060000}"/>
    <cellStyle name="Normal 3 3 15" xfId="1617" xr:uid="{00000000-0005-0000-0000-000049060000}"/>
    <cellStyle name="Normal 3 3 16" xfId="1618" xr:uid="{00000000-0005-0000-0000-00004A060000}"/>
    <cellStyle name="Normal 3 3 17" xfId="1619" xr:uid="{00000000-0005-0000-0000-00004B060000}"/>
    <cellStyle name="Normal 3 3 18" xfId="1620" xr:uid="{00000000-0005-0000-0000-00004C060000}"/>
    <cellStyle name="Normal 3 3 19" xfId="1621" xr:uid="{00000000-0005-0000-0000-00004D060000}"/>
    <cellStyle name="Normal 3 3 2" xfId="1622" xr:uid="{00000000-0005-0000-0000-00004E060000}"/>
    <cellStyle name="Normal 3 3 20" xfId="1623" xr:uid="{00000000-0005-0000-0000-00004F060000}"/>
    <cellStyle name="Normal 3 3 21" xfId="1624" xr:uid="{00000000-0005-0000-0000-000050060000}"/>
    <cellStyle name="Normal 3 3 22" xfId="1625" xr:uid="{00000000-0005-0000-0000-000051060000}"/>
    <cellStyle name="Normal 3 3 23" xfId="1626" xr:uid="{00000000-0005-0000-0000-000052060000}"/>
    <cellStyle name="Normal 3 3 3" xfId="1627" xr:uid="{00000000-0005-0000-0000-000053060000}"/>
    <cellStyle name="Normal 3 3 4" xfId="1628" xr:uid="{00000000-0005-0000-0000-000054060000}"/>
    <cellStyle name="Normal 3 3 5" xfId="1629" xr:uid="{00000000-0005-0000-0000-000055060000}"/>
    <cellStyle name="Normal 3 3 6" xfId="1630" xr:uid="{00000000-0005-0000-0000-000056060000}"/>
    <cellStyle name="Normal 3 3 7" xfId="1631" xr:uid="{00000000-0005-0000-0000-000057060000}"/>
    <cellStyle name="Normal 3 3 8" xfId="1632" xr:uid="{00000000-0005-0000-0000-000058060000}"/>
    <cellStyle name="Normal 3 3 9" xfId="1633" xr:uid="{00000000-0005-0000-0000-000059060000}"/>
    <cellStyle name="Normal 3 30" xfId="1634" xr:uid="{00000000-0005-0000-0000-00005A060000}"/>
    <cellStyle name="Normal 3 30 10" xfId="1635" xr:uid="{00000000-0005-0000-0000-00005B060000}"/>
    <cellStyle name="Normal 3 30 11" xfId="1636" xr:uid="{00000000-0005-0000-0000-00005C060000}"/>
    <cellStyle name="Normal 3 30 12" xfId="1637" xr:uid="{00000000-0005-0000-0000-00005D060000}"/>
    <cellStyle name="Normal 3 30 13" xfId="1638" xr:uid="{00000000-0005-0000-0000-00005E060000}"/>
    <cellStyle name="Normal 3 30 14" xfId="1639" xr:uid="{00000000-0005-0000-0000-00005F060000}"/>
    <cellStyle name="Normal 3 30 15" xfId="1640" xr:uid="{00000000-0005-0000-0000-000060060000}"/>
    <cellStyle name="Normal 3 30 16" xfId="1641" xr:uid="{00000000-0005-0000-0000-000061060000}"/>
    <cellStyle name="Normal 3 30 17" xfId="1642" xr:uid="{00000000-0005-0000-0000-000062060000}"/>
    <cellStyle name="Normal 3 30 18" xfId="1643" xr:uid="{00000000-0005-0000-0000-000063060000}"/>
    <cellStyle name="Normal 3 30 19" xfId="1644" xr:uid="{00000000-0005-0000-0000-000064060000}"/>
    <cellStyle name="Normal 3 30 2" xfId="1645" xr:uid="{00000000-0005-0000-0000-000065060000}"/>
    <cellStyle name="Normal 3 30 20" xfId="1646" xr:uid="{00000000-0005-0000-0000-000066060000}"/>
    <cellStyle name="Normal 3 30 21" xfId="1647" xr:uid="{00000000-0005-0000-0000-000067060000}"/>
    <cellStyle name="Normal 3 30 22" xfId="1648" xr:uid="{00000000-0005-0000-0000-000068060000}"/>
    <cellStyle name="Normal 3 30 23" xfId="1649" xr:uid="{00000000-0005-0000-0000-000069060000}"/>
    <cellStyle name="Normal 3 30 3" xfId="1650" xr:uid="{00000000-0005-0000-0000-00006A060000}"/>
    <cellStyle name="Normal 3 30 4" xfId="1651" xr:uid="{00000000-0005-0000-0000-00006B060000}"/>
    <cellStyle name="Normal 3 30 5" xfId="1652" xr:uid="{00000000-0005-0000-0000-00006C060000}"/>
    <cellStyle name="Normal 3 30 6" xfId="1653" xr:uid="{00000000-0005-0000-0000-00006D060000}"/>
    <cellStyle name="Normal 3 30 7" xfId="1654" xr:uid="{00000000-0005-0000-0000-00006E060000}"/>
    <cellStyle name="Normal 3 30 8" xfId="1655" xr:uid="{00000000-0005-0000-0000-00006F060000}"/>
    <cellStyle name="Normal 3 30 9" xfId="1656" xr:uid="{00000000-0005-0000-0000-000070060000}"/>
    <cellStyle name="Normal 3 31" xfId="1657" xr:uid="{00000000-0005-0000-0000-000071060000}"/>
    <cellStyle name="Normal 3 31 10" xfId="1658" xr:uid="{00000000-0005-0000-0000-000072060000}"/>
    <cellStyle name="Normal 3 31 11" xfId="1659" xr:uid="{00000000-0005-0000-0000-000073060000}"/>
    <cellStyle name="Normal 3 31 12" xfId="1660" xr:uid="{00000000-0005-0000-0000-000074060000}"/>
    <cellStyle name="Normal 3 31 13" xfId="1661" xr:uid="{00000000-0005-0000-0000-000075060000}"/>
    <cellStyle name="Normal 3 31 14" xfId="1662" xr:uid="{00000000-0005-0000-0000-000076060000}"/>
    <cellStyle name="Normal 3 31 15" xfId="1663" xr:uid="{00000000-0005-0000-0000-000077060000}"/>
    <cellStyle name="Normal 3 31 16" xfId="1664" xr:uid="{00000000-0005-0000-0000-000078060000}"/>
    <cellStyle name="Normal 3 31 17" xfId="1665" xr:uid="{00000000-0005-0000-0000-000079060000}"/>
    <cellStyle name="Normal 3 31 18" xfId="1666" xr:uid="{00000000-0005-0000-0000-00007A060000}"/>
    <cellStyle name="Normal 3 31 19" xfId="1667" xr:uid="{00000000-0005-0000-0000-00007B060000}"/>
    <cellStyle name="Normal 3 31 2" xfId="1668" xr:uid="{00000000-0005-0000-0000-00007C060000}"/>
    <cellStyle name="Normal 3 31 20" xfId="1669" xr:uid="{00000000-0005-0000-0000-00007D060000}"/>
    <cellStyle name="Normal 3 31 21" xfId="1670" xr:uid="{00000000-0005-0000-0000-00007E060000}"/>
    <cellStyle name="Normal 3 31 22" xfId="1671" xr:uid="{00000000-0005-0000-0000-00007F060000}"/>
    <cellStyle name="Normal 3 31 23" xfId="1672" xr:uid="{00000000-0005-0000-0000-000080060000}"/>
    <cellStyle name="Normal 3 31 3" xfId="1673" xr:uid="{00000000-0005-0000-0000-000081060000}"/>
    <cellStyle name="Normal 3 31 4" xfId="1674" xr:uid="{00000000-0005-0000-0000-000082060000}"/>
    <cellStyle name="Normal 3 31 5" xfId="1675" xr:uid="{00000000-0005-0000-0000-000083060000}"/>
    <cellStyle name="Normal 3 31 6" xfId="1676" xr:uid="{00000000-0005-0000-0000-000084060000}"/>
    <cellStyle name="Normal 3 31 7" xfId="1677" xr:uid="{00000000-0005-0000-0000-000085060000}"/>
    <cellStyle name="Normal 3 31 8" xfId="1678" xr:uid="{00000000-0005-0000-0000-000086060000}"/>
    <cellStyle name="Normal 3 31 9" xfId="1679" xr:uid="{00000000-0005-0000-0000-000087060000}"/>
    <cellStyle name="Normal 3 32" xfId="1680" xr:uid="{00000000-0005-0000-0000-000088060000}"/>
    <cellStyle name="Normal 3 32 10" xfId="1681" xr:uid="{00000000-0005-0000-0000-000089060000}"/>
    <cellStyle name="Normal 3 32 11" xfId="1682" xr:uid="{00000000-0005-0000-0000-00008A060000}"/>
    <cellStyle name="Normal 3 32 12" xfId="1683" xr:uid="{00000000-0005-0000-0000-00008B060000}"/>
    <cellStyle name="Normal 3 32 13" xfId="1684" xr:uid="{00000000-0005-0000-0000-00008C060000}"/>
    <cellStyle name="Normal 3 32 14" xfId="1685" xr:uid="{00000000-0005-0000-0000-00008D060000}"/>
    <cellStyle name="Normal 3 32 15" xfId="1686" xr:uid="{00000000-0005-0000-0000-00008E060000}"/>
    <cellStyle name="Normal 3 32 16" xfId="1687" xr:uid="{00000000-0005-0000-0000-00008F060000}"/>
    <cellStyle name="Normal 3 32 17" xfId="1688" xr:uid="{00000000-0005-0000-0000-000090060000}"/>
    <cellStyle name="Normal 3 32 18" xfId="1689" xr:uid="{00000000-0005-0000-0000-000091060000}"/>
    <cellStyle name="Normal 3 32 19" xfId="1690" xr:uid="{00000000-0005-0000-0000-000092060000}"/>
    <cellStyle name="Normal 3 32 2" xfId="1691" xr:uid="{00000000-0005-0000-0000-000093060000}"/>
    <cellStyle name="Normal 3 32 20" xfId="1692" xr:uid="{00000000-0005-0000-0000-000094060000}"/>
    <cellStyle name="Normal 3 32 21" xfId="1693" xr:uid="{00000000-0005-0000-0000-000095060000}"/>
    <cellStyle name="Normal 3 32 22" xfId="1694" xr:uid="{00000000-0005-0000-0000-000096060000}"/>
    <cellStyle name="Normal 3 32 23" xfId="1695" xr:uid="{00000000-0005-0000-0000-000097060000}"/>
    <cellStyle name="Normal 3 32 3" xfId="1696" xr:uid="{00000000-0005-0000-0000-000098060000}"/>
    <cellStyle name="Normal 3 32 4" xfId="1697" xr:uid="{00000000-0005-0000-0000-000099060000}"/>
    <cellStyle name="Normal 3 32 5" xfId="1698" xr:uid="{00000000-0005-0000-0000-00009A060000}"/>
    <cellStyle name="Normal 3 32 6" xfId="1699" xr:uid="{00000000-0005-0000-0000-00009B060000}"/>
    <cellStyle name="Normal 3 32 7" xfId="1700" xr:uid="{00000000-0005-0000-0000-00009C060000}"/>
    <cellStyle name="Normal 3 32 8" xfId="1701" xr:uid="{00000000-0005-0000-0000-00009D060000}"/>
    <cellStyle name="Normal 3 32 9" xfId="1702" xr:uid="{00000000-0005-0000-0000-00009E060000}"/>
    <cellStyle name="Normal 3 33" xfId="1703" xr:uid="{00000000-0005-0000-0000-00009F060000}"/>
    <cellStyle name="Normal 3 33 10" xfId="1704" xr:uid="{00000000-0005-0000-0000-0000A0060000}"/>
    <cellStyle name="Normal 3 33 11" xfId="1705" xr:uid="{00000000-0005-0000-0000-0000A1060000}"/>
    <cellStyle name="Normal 3 33 12" xfId="1706" xr:uid="{00000000-0005-0000-0000-0000A2060000}"/>
    <cellStyle name="Normal 3 33 13" xfId="1707" xr:uid="{00000000-0005-0000-0000-0000A3060000}"/>
    <cellStyle name="Normal 3 33 14" xfId="1708" xr:uid="{00000000-0005-0000-0000-0000A4060000}"/>
    <cellStyle name="Normal 3 33 15" xfId="1709" xr:uid="{00000000-0005-0000-0000-0000A5060000}"/>
    <cellStyle name="Normal 3 33 16" xfId="1710" xr:uid="{00000000-0005-0000-0000-0000A6060000}"/>
    <cellStyle name="Normal 3 33 17" xfId="1711" xr:uid="{00000000-0005-0000-0000-0000A7060000}"/>
    <cellStyle name="Normal 3 33 18" xfId="1712" xr:uid="{00000000-0005-0000-0000-0000A8060000}"/>
    <cellStyle name="Normal 3 33 19" xfId="1713" xr:uid="{00000000-0005-0000-0000-0000A9060000}"/>
    <cellStyle name="Normal 3 33 2" xfId="1714" xr:uid="{00000000-0005-0000-0000-0000AA060000}"/>
    <cellStyle name="Normal 3 33 20" xfId="1715" xr:uid="{00000000-0005-0000-0000-0000AB060000}"/>
    <cellStyle name="Normal 3 33 21" xfId="1716" xr:uid="{00000000-0005-0000-0000-0000AC060000}"/>
    <cellStyle name="Normal 3 33 22" xfId="1717" xr:uid="{00000000-0005-0000-0000-0000AD060000}"/>
    <cellStyle name="Normal 3 33 23" xfId="1718" xr:uid="{00000000-0005-0000-0000-0000AE060000}"/>
    <cellStyle name="Normal 3 33 3" xfId="1719" xr:uid="{00000000-0005-0000-0000-0000AF060000}"/>
    <cellStyle name="Normal 3 33 4" xfId="1720" xr:uid="{00000000-0005-0000-0000-0000B0060000}"/>
    <cellStyle name="Normal 3 33 5" xfId="1721" xr:uid="{00000000-0005-0000-0000-0000B1060000}"/>
    <cellStyle name="Normal 3 33 6" xfId="1722" xr:uid="{00000000-0005-0000-0000-0000B2060000}"/>
    <cellStyle name="Normal 3 33 7" xfId="1723" xr:uid="{00000000-0005-0000-0000-0000B3060000}"/>
    <cellStyle name="Normal 3 33 8" xfId="1724" xr:uid="{00000000-0005-0000-0000-0000B4060000}"/>
    <cellStyle name="Normal 3 33 9" xfId="1725" xr:uid="{00000000-0005-0000-0000-0000B5060000}"/>
    <cellStyle name="Normal 3 34" xfId="1726" xr:uid="{00000000-0005-0000-0000-0000B6060000}"/>
    <cellStyle name="Normal 3 35" xfId="1727" xr:uid="{00000000-0005-0000-0000-0000B7060000}"/>
    <cellStyle name="Normal 3 36" xfId="1728" xr:uid="{00000000-0005-0000-0000-0000B8060000}"/>
    <cellStyle name="Normal 3 37" xfId="1729" xr:uid="{00000000-0005-0000-0000-0000B9060000}"/>
    <cellStyle name="Normal 3 38" xfId="1730" xr:uid="{00000000-0005-0000-0000-0000BA060000}"/>
    <cellStyle name="Normal 3 39" xfId="1731" xr:uid="{00000000-0005-0000-0000-0000BB060000}"/>
    <cellStyle name="Normal 3 4" xfId="1732" xr:uid="{00000000-0005-0000-0000-0000BC060000}"/>
    <cellStyle name="Normal 3 4 10" xfId="1733" xr:uid="{00000000-0005-0000-0000-0000BD060000}"/>
    <cellStyle name="Normal 3 4 11" xfId="1734" xr:uid="{00000000-0005-0000-0000-0000BE060000}"/>
    <cellStyle name="Normal 3 4 12" xfId="1735" xr:uid="{00000000-0005-0000-0000-0000BF060000}"/>
    <cellStyle name="Normal 3 4 13" xfId="1736" xr:uid="{00000000-0005-0000-0000-0000C0060000}"/>
    <cellStyle name="Normal 3 4 14" xfId="1737" xr:uid="{00000000-0005-0000-0000-0000C1060000}"/>
    <cellStyle name="Normal 3 4 15" xfId="1738" xr:uid="{00000000-0005-0000-0000-0000C2060000}"/>
    <cellStyle name="Normal 3 4 16" xfId="1739" xr:uid="{00000000-0005-0000-0000-0000C3060000}"/>
    <cellStyle name="Normal 3 4 17" xfId="1740" xr:uid="{00000000-0005-0000-0000-0000C4060000}"/>
    <cellStyle name="Normal 3 4 18" xfId="1741" xr:uid="{00000000-0005-0000-0000-0000C5060000}"/>
    <cellStyle name="Normal 3 4 19" xfId="1742" xr:uid="{00000000-0005-0000-0000-0000C6060000}"/>
    <cellStyle name="Normal 3 4 2" xfId="1743" xr:uid="{00000000-0005-0000-0000-0000C7060000}"/>
    <cellStyle name="Normal 3 4 20" xfId="1744" xr:uid="{00000000-0005-0000-0000-0000C8060000}"/>
    <cellStyle name="Normal 3 4 21" xfId="1745" xr:uid="{00000000-0005-0000-0000-0000C9060000}"/>
    <cellStyle name="Normal 3 4 22" xfId="1746" xr:uid="{00000000-0005-0000-0000-0000CA060000}"/>
    <cellStyle name="Normal 3 4 23" xfId="1747" xr:uid="{00000000-0005-0000-0000-0000CB060000}"/>
    <cellStyle name="Normal 3 4 3" xfId="1748" xr:uid="{00000000-0005-0000-0000-0000CC060000}"/>
    <cellStyle name="Normal 3 4 4" xfId="1749" xr:uid="{00000000-0005-0000-0000-0000CD060000}"/>
    <cellStyle name="Normal 3 4 5" xfId="1750" xr:uid="{00000000-0005-0000-0000-0000CE060000}"/>
    <cellStyle name="Normal 3 4 6" xfId="1751" xr:uid="{00000000-0005-0000-0000-0000CF060000}"/>
    <cellStyle name="Normal 3 4 7" xfId="1752" xr:uid="{00000000-0005-0000-0000-0000D0060000}"/>
    <cellStyle name="Normal 3 4 8" xfId="1753" xr:uid="{00000000-0005-0000-0000-0000D1060000}"/>
    <cellStyle name="Normal 3 4 9" xfId="1754" xr:uid="{00000000-0005-0000-0000-0000D2060000}"/>
    <cellStyle name="Normal 3 40" xfId="1755" xr:uid="{00000000-0005-0000-0000-0000D3060000}"/>
    <cellStyle name="Normal 3 41" xfId="1756" xr:uid="{00000000-0005-0000-0000-0000D4060000}"/>
    <cellStyle name="Normal 3 42" xfId="1757" xr:uid="{00000000-0005-0000-0000-0000D5060000}"/>
    <cellStyle name="Normal 3 43" xfId="1758" xr:uid="{00000000-0005-0000-0000-0000D6060000}"/>
    <cellStyle name="Normal 3 44" xfId="1759" xr:uid="{00000000-0005-0000-0000-0000D7060000}"/>
    <cellStyle name="Normal 3 45" xfId="1760" xr:uid="{00000000-0005-0000-0000-0000D8060000}"/>
    <cellStyle name="Normal 3 46" xfId="1761" xr:uid="{00000000-0005-0000-0000-0000D9060000}"/>
    <cellStyle name="Normal 3 47" xfId="1762" xr:uid="{00000000-0005-0000-0000-0000DA060000}"/>
    <cellStyle name="Normal 3 48" xfId="1763" xr:uid="{00000000-0005-0000-0000-0000DB060000}"/>
    <cellStyle name="Normal 3 49" xfId="1764" xr:uid="{00000000-0005-0000-0000-0000DC060000}"/>
    <cellStyle name="Normal 3 5" xfId="1765" xr:uid="{00000000-0005-0000-0000-0000DD060000}"/>
    <cellStyle name="Normal 3 5 10" xfId="1766" xr:uid="{00000000-0005-0000-0000-0000DE060000}"/>
    <cellStyle name="Normal 3 5 11" xfId="1767" xr:uid="{00000000-0005-0000-0000-0000DF060000}"/>
    <cellStyle name="Normal 3 5 12" xfId="1768" xr:uid="{00000000-0005-0000-0000-0000E0060000}"/>
    <cellStyle name="Normal 3 5 13" xfId="1769" xr:uid="{00000000-0005-0000-0000-0000E1060000}"/>
    <cellStyle name="Normal 3 5 14" xfId="1770" xr:uid="{00000000-0005-0000-0000-0000E2060000}"/>
    <cellStyle name="Normal 3 5 15" xfId="1771" xr:uid="{00000000-0005-0000-0000-0000E3060000}"/>
    <cellStyle name="Normal 3 5 16" xfId="1772" xr:uid="{00000000-0005-0000-0000-0000E4060000}"/>
    <cellStyle name="Normal 3 5 17" xfId="1773" xr:uid="{00000000-0005-0000-0000-0000E5060000}"/>
    <cellStyle name="Normal 3 5 18" xfId="1774" xr:uid="{00000000-0005-0000-0000-0000E6060000}"/>
    <cellStyle name="Normal 3 5 19" xfId="1775" xr:uid="{00000000-0005-0000-0000-0000E7060000}"/>
    <cellStyle name="Normal 3 5 2" xfId="1776" xr:uid="{00000000-0005-0000-0000-0000E8060000}"/>
    <cellStyle name="Normal 3 5 20" xfId="1777" xr:uid="{00000000-0005-0000-0000-0000E9060000}"/>
    <cellStyle name="Normal 3 5 21" xfId="1778" xr:uid="{00000000-0005-0000-0000-0000EA060000}"/>
    <cellStyle name="Normal 3 5 22" xfId="1779" xr:uid="{00000000-0005-0000-0000-0000EB060000}"/>
    <cellStyle name="Normal 3 5 23" xfId="1780" xr:uid="{00000000-0005-0000-0000-0000EC060000}"/>
    <cellStyle name="Normal 3 5 3" xfId="1781" xr:uid="{00000000-0005-0000-0000-0000ED060000}"/>
    <cellStyle name="Normal 3 5 4" xfId="1782" xr:uid="{00000000-0005-0000-0000-0000EE060000}"/>
    <cellStyle name="Normal 3 5 5" xfId="1783" xr:uid="{00000000-0005-0000-0000-0000EF060000}"/>
    <cellStyle name="Normal 3 5 6" xfId="1784" xr:uid="{00000000-0005-0000-0000-0000F0060000}"/>
    <cellStyle name="Normal 3 5 7" xfId="1785" xr:uid="{00000000-0005-0000-0000-0000F1060000}"/>
    <cellStyle name="Normal 3 5 8" xfId="1786" xr:uid="{00000000-0005-0000-0000-0000F2060000}"/>
    <cellStyle name="Normal 3 5 9" xfId="1787" xr:uid="{00000000-0005-0000-0000-0000F3060000}"/>
    <cellStyle name="Normal 3 50" xfId="1788" xr:uid="{00000000-0005-0000-0000-0000F4060000}"/>
    <cellStyle name="Normal 3 51" xfId="1789" xr:uid="{00000000-0005-0000-0000-0000F5060000}"/>
    <cellStyle name="Normal 3 52" xfId="1790" xr:uid="{00000000-0005-0000-0000-0000F6060000}"/>
    <cellStyle name="Normal 3 53" xfId="1791" xr:uid="{00000000-0005-0000-0000-0000F7060000}"/>
    <cellStyle name="Normal 3 54" xfId="1792" xr:uid="{00000000-0005-0000-0000-0000F8060000}"/>
    <cellStyle name="Normal 3 55" xfId="1793" xr:uid="{00000000-0005-0000-0000-0000F9060000}"/>
    <cellStyle name="Normal 3 56" xfId="1794" xr:uid="{00000000-0005-0000-0000-0000FA060000}"/>
    <cellStyle name="Normal 3 57" xfId="1795" xr:uid="{00000000-0005-0000-0000-0000FB060000}"/>
    <cellStyle name="Normal 3 58" xfId="1796" xr:uid="{00000000-0005-0000-0000-0000FC060000}"/>
    <cellStyle name="Normal 3 59" xfId="1797" xr:uid="{00000000-0005-0000-0000-0000FD060000}"/>
    <cellStyle name="Normal 3 6" xfId="1798" xr:uid="{00000000-0005-0000-0000-0000FE060000}"/>
    <cellStyle name="Normal 3 6 10" xfId="1799" xr:uid="{00000000-0005-0000-0000-0000FF060000}"/>
    <cellStyle name="Normal 3 6 11" xfId="1800" xr:uid="{00000000-0005-0000-0000-000000070000}"/>
    <cellStyle name="Normal 3 6 12" xfId="1801" xr:uid="{00000000-0005-0000-0000-000001070000}"/>
    <cellStyle name="Normal 3 6 13" xfId="1802" xr:uid="{00000000-0005-0000-0000-000002070000}"/>
    <cellStyle name="Normal 3 6 14" xfId="1803" xr:uid="{00000000-0005-0000-0000-000003070000}"/>
    <cellStyle name="Normal 3 6 15" xfId="1804" xr:uid="{00000000-0005-0000-0000-000004070000}"/>
    <cellStyle name="Normal 3 6 16" xfId="1805" xr:uid="{00000000-0005-0000-0000-000005070000}"/>
    <cellStyle name="Normal 3 6 17" xfId="1806" xr:uid="{00000000-0005-0000-0000-000006070000}"/>
    <cellStyle name="Normal 3 6 18" xfId="1807" xr:uid="{00000000-0005-0000-0000-000007070000}"/>
    <cellStyle name="Normal 3 6 19" xfId="1808" xr:uid="{00000000-0005-0000-0000-000008070000}"/>
    <cellStyle name="Normal 3 6 2" xfId="1809" xr:uid="{00000000-0005-0000-0000-000009070000}"/>
    <cellStyle name="Normal 3 6 20" xfId="1810" xr:uid="{00000000-0005-0000-0000-00000A070000}"/>
    <cellStyle name="Normal 3 6 21" xfId="1811" xr:uid="{00000000-0005-0000-0000-00000B070000}"/>
    <cellStyle name="Normal 3 6 22" xfId="1812" xr:uid="{00000000-0005-0000-0000-00000C070000}"/>
    <cellStyle name="Normal 3 6 23" xfId="1813" xr:uid="{00000000-0005-0000-0000-00000D070000}"/>
    <cellStyle name="Normal 3 6 3" xfId="1814" xr:uid="{00000000-0005-0000-0000-00000E070000}"/>
    <cellStyle name="Normal 3 6 4" xfId="1815" xr:uid="{00000000-0005-0000-0000-00000F070000}"/>
    <cellStyle name="Normal 3 6 5" xfId="1816" xr:uid="{00000000-0005-0000-0000-000010070000}"/>
    <cellStyle name="Normal 3 6 6" xfId="1817" xr:uid="{00000000-0005-0000-0000-000011070000}"/>
    <cellStyle name="Normal 3 6 7" xfId="1818" xr:uid="{00000000-0005-0000-0000-000012070000}"/>
    <cellStyle name="Normal 3 6 8" xfId="1819" xr:uid="{00000000-0005-0000-0000-000013070000}"/>
    <cellStyle name="Normal 3 6 9" xfId="1820" xr:uid="{00000000-0005-0000-0000-000014070000}"/>
    <cellStyle name="Normal 3 60" xfId="1821" xr:uid="{00000000-0005-0000-0000-000015070000}"/>
    <cellStyle name="Normal 3 61" xfId="1822" xr:uid="{00000000-0005-0000-0000-000016070000}"/>
    <cellStyle name="Normal 3 62" xfId="1823" xr:uid="{00000000-0005-0000-0000-000017070000}"/>
    <cellStyle name="Normal 3 63" xfId="1824" xr:uid="{00000000-0005-0000-0000-000018070000}"/>
    <cellStyle name="Normal 3 64" xfId="1825" xr:uid="{00000000-0005-0000-0000-000019070000}"/>
    <cellStyle name="Normal 3 65" xfId="1826" xr:uid="{00000000-0005-0000-0000-00001A070000}"/>
    <cellStyle name="Normal 3 66" xfId="1063" xr:uid="{00000000-0005-0000-0000-00001B070000}"/>
    <cellStyle name="Normal 3 67" xfId="2076" xr:uid="{00000000-0005-0000-0000-000030050000}"/>
    <cellStyle name="Normal 3 7" xfId="1827" xr:uid="{00000000-0005-0000-0000-00001C070000}"/>
    <cellStyle name="Normal 3 7 10" xfId="1828" xr:uid="{00000000-0005-0000-0000-00001D070000}"/>
    <cellStyle name="Normal 3 7 11" xfId="1829" xr:uid="{00000000-0005-0000-0000-00001E070000}"/>
    <cellStyle name="Normal 3 7 12" xfId="1830" xr:uid="{00000000-0005-0000-0000-00001F070000}"/>
    <cellStyle name="Normal 3 7 13" xfId="1831" xr:uid="{00000000-0005-0000-0000-000020070000}"/>
    <cellStyle name="Normal 3 7 14" xfId="1832" xr:uid="{00000000-0005-0000-0000-000021070000}"/>
    <cellStyle name="Normal 3 7 15" xfId="1833" xr:uid="{00000000-0005-0000-0000-000022070000}"/>
    <cellStyle name="Normal 3 7 16" xfId="1834" xr:uid="{00000000-0005-0000-0000-000023070000}"/>
    <cellStyle name="Normal 3 7 17" xfId="1835" xr:uid="{00000000-0005-0000-0000-000024070000}"/>
    <cellStyle name="Normal 3 7 18" xfId="1836" xr:uid="{00000000-0005-0000-0000-000025070000}"/>
    <cellStyle name="Normal 3 7 19" xfId="1837" xr:uid="{00000000-0005-0000-0000-000026070000}"/>
    <cellStyle name="Normal 3 7 2" xfId="1838" xr:uid="{00000000-0005-0000-0000-000027070000}"/>
    <cellStyle name="Normal 3 7 20" xfId="1839" xr:uid="{00000000-0005-0000-0000-000028070000}"/>
    <cellStyle name="Normal 3 7 21" xfId="1840" xr:uid="{00000000-0005-0000-0000-000029070000}"/>
    <cellStyle name="Normal 3 7 22" xfId="1841" xr:uid="{00000000-0005-0000-0000-00002A070000}"/>
    <cellStyle name="Normal 3 7 23" xfId="1842" xr:uid="{00000000-0005-0000-0000-00002B070000}"/>
    <cellStyle name="Normal 3 7 3" xfId="1843" xr:uid="{00000000-0005-0000-0000-00002C070000}"/>
    <cellStyle name="Normal 3 7 4" xfId="1844" xr:uid="{00000000-0005-0000-0000-00002D070000}"/>
    <cellStyle name="Normal 3 7 5" xfId="1845" xr:uid="{00000000-0005-0000-0000-00002E070000}"/>
    <cellStyle name="Normal 3 7 6" xfId="1846" xr:uid="{00000000-0005-0000-0000-00002F070000}"/>
    <cellStyle name="Normal 3 7 7" xfId="1847" xr:uid="{00000000-0005-0000-0000-000030070000}"/>
    <cellStyle name="Normal 3 7 8" xfId="1848" xr:uid="{00000000-0005-0000-0000-000031070000}"/>
    <cellStyle name="Normal 3 7 9" xfId="1849" xr:uid="{00000000-0005-0000-0000-000032070000}"/>
    <cellStyle name="Normal 3 7_Summary" xfId="2401" xr:uid="{00000000-0005-0000-0000-000045080000}"/>
    <cellStyle name="Normal 3 8" xfId="1850" xr:uid="{00000000-0005-0000-0000-000033070000}"/>
    <cellStyle name="Normal 3 8 10" xfId="1851" xr:uid="{00000000-0005-0000-0000-000034070000}"/>
    <cellStyle name="Normal 3 8 11" xfId="1852" xr:uid="{00000000-0005-0000-0000-000035070000}"/>
    <cellStyle name="Normal 3 8 12" xfId="1853" xr:uid="{00000000-0005-0000-0000-000036070000}"/>
    <cellStyle name="Normal 3 8 13" xfId="1854" xr:uid="{00000000-0005-0000-0000-000037070000}"/>
    <cellStyle name="Normal 3 8 14" xfId="1855" xr:uid="{00000000-0005-0000-0000-000038070000}"/>
    <cellStyle name="Normal 3 8 15" xfId="1856" xr:uid="{00000000-0005-0000-0000-000039070000}"/>
    <cellStyle name="Normal 3 8 16" xfId="1857" xr:uid="{00000000-0005-0000-0000-00003A070000}"/>
    <cellStyle name="Normal 3 8 17" xfId="1858" xr:uid="{00000000-0005-0000-0000-00003B070000}"/>
    <cellStyle name="Normal 3 8 18" xfId="1859" xr:uid="{00000000-0005-0000-0000-00003C070000}"/>
    <cellStyle name="Normal 3 8 19" xfId="1860" xr:uid="{00000000-0005-0000-0000-00003D070000}"/>
    <cellStyle name="Normal 3 8 2" xfId="1861" xr:uid="{00000000-0005-0000-0000-00003E070000}"/>
    <cellStyle name="Normal 3 8 20" xfId="1862" xr:uid="{00000000-0005-0000-0000-00003F070000}"/>
    <cellStyle name="Normal 3 8 21" xfId="1863" xr:uid="{00000000-0005-0000-0000-000040070000}"/>
    <cellStyle name="Normal 3 8 22" xfId="1864" xr:uid="{00000000-0005-0000-0000-000041070000}"/>
    <cellStyle name="Normal 3 8 23" xfId="1865" xr:uid="{00000000-0005-0000-0000-000042070000}"/>
    <cellStyle name="Normal 3 8 3" xfId="1866" xr:uid="{00000000-0005-0000-0000-000043070000}"/>
    <cellStyle name="Normal 3 8 4" xfId="1867" xr:uid="{00000000-0005-0000-0000-000044070000}"/>
    <cellStyle name="Normal 3 8 5" xfId="1868" xr:uid="{00000000-0005-0000-0000-000045070000}"/>
    <cellStyle name="Normal 3 8 6" xfId="1869" xr:uid="{00000000-0005-0000-0000-000046070000}"/>
    <cellStyle name="Normal 3 8 7" xfId="1870" xr:uid="{00000000-0005-0000-0000-000047070000}"/>
    <cellStyle name="Normal 3 8 8" xfId="1871" xr:uid="{00000000-0005-0000-0000-000048070000}"/>
    <cellStyle name="Normal 3 8 9" xfId="1872" xr:uid="{00000000-0005-0000-0000-000049070000}"/>
    <cellStyle name="Normal 3 9" xfId="1873" xr:uid="{00000000-0005-0000-0000-00004A070000}"/>
    <cellStyle name="Normal 3 9 10" xfId="1874" xr:uid="{00000000-0005-0000-0000-00004B070000}"/>
    <cellStyle name="Normal 3 9 11" xfId="1875" xr:uid="{00000000-0005-0000-0000-00004C070000}"/>
    <cellStyle name="Normal 3 9 12" xfId="1876" xr:uid="{00000000-0005-0000-0000-00004D070000}"/>
    <cellStyle name="Normal 3 9 13" xfId="1877" xr:uid="{00000000-0005-0000-0000-00004E070000}"/>
    <cellStyle name="Normal 3 9 14" xfId="1878" xr:uid="{00000000-0005-0000-0000-00004F070000}"/>
    <cellStyle name="Normal 3 9 15" xfId="1879" xr:uid="{00000000-0005-0000-0000-000050070000}"/>
    <cellStyle name="Normal 3 9 16" xfId="1880" xr:uid="{00000000-0005-0000-0000-000051070000}"/>
    <cellStyle name="Normal 3 9 17" xfId="1881" xr:uid="{00000000-0005-0000-0000-000052070000}"/>
    <cellStyle name="Normal 3 9 18" xfId="1882" xr:uid="{00000000-0005-0000-0000-000053070000}"/>
    <cellStyle name="Normal 3 9 19" xfId="1883" xr:uid="{00000000-0005-0000-0000-000054070000}"/>
    <cellStyle name="Normal 3 9 2" xfId="1884" xr:uid="{00000000-0005-0000-0000-000055070000}"/>
    <cellStyle name="Normal 3 9 20" xfId="1885" xr:uid="{00000000-0005-0000-0000-000056070000}"/>
    <cellStyle name="Normal 3 9 21" xfId="1886" xr:uid="{00000000-0005-0000-0000-000057070000}"/>
    <cellStyle name="Normal 3 9 22" xfId="1887" xr:uid="{00000000-0005-0000-0000-000058070000}"/>
    <cellStyle name="Normal 3 9 23" xfId="1888" xr:uid="{00000000-0005-0000-0000-000059070000}"/>
    <cellStyle name="Normal 3 9 3" xfId="1889" xr:uid="{00000000-0005-0000-0000-00005A070000}"/>
    <cellStyle name="Normal 3 9 4" xfId="1890" xr:uid="{00000000-0005-0000-0000-00005B070000}"/>
    <cellStyle name="Normal 3 9 5" xfId="1891" xr:uid="{00000000-0005-0000-0000-00005C070000}"/>
    <cellStyle name="Normal 3 9 6" xfId="1892" xr:uid="{00000000-0005-0000-0000-00005D070000}"/>
    <cellStyle name="Normal 3 9 7" xfId="1893" xr:uid="{00000000-0005-0000-0000-00005E070000}"/>
    <cellStyle name="Normal 3 9 8" xfId="1894" xr:uid="{00000000-0005-0000-0000-00005F070000}"/>
    <cellStyle name="Normal 3 9 9" xfId="1895" xr:uid="{00000000-0005-0000-0000-000060070000}"/>
    <cellStyle name="Normal 3 9_Summary" xfId="2402" xr:uid="{00000000-0005-0000-0000-000074080000}"/>
    <cellStyle name="Normal 3_Rates" xfId="2403" xr:uid="{00000000-0005-0000-0000-000075080000}"/>
    <cellStyle name="Normal 31" xfId="2010" xr:uid="{00000000-0005-0000-0000-000076080000}"/>
    <cellStyle name="Normal 4" xfId="51" xr:uid="{00000000-0005-0000-0000-000061070000}"/>
    <cellStyle name="Normal 4 2" xfId="1897" xr:uid="{00000000-0005-0000-0000-000062070000}"/>
    <cellStyle name="Normal 4 2 2" xfId="2079" xr:uid="{00000000-0005-0000-0000-000079080000}"/>
    <cellStyle name="Normal 4 2 3" xfId="2404" xr:uid="{00000000-0005-0000-0000-00007A080000}"/>
    <cellStyle name="Normal 4 2 4" xfId="2405" xr:uid="{00000000-0005-0000-0000-00007B080000}"/>
    <cellStyle name="Normal 4 2 5" xfId="2078" xr:uid="{00000000-0005-0000-0000-000078080000}"/>
    <cellStyle name="Normal 4 26" xfId="2406" xr:uid="{00000000-0005-0000-0000-00007C080000}"/>
    <cellStyle name="Normal 4 26 2" xfId="2407" xr:uid="{00000000-0005-0000-0000-00007D080000}"/>
    <cellStyle name="Normal 4 3" xfId="1896" xr:uid="{00000000-0005-0000-0000-000063070000}"/>
    <cellStyle name="Normal 4 3 2" xfId="2011" xr:uid="{00000000-0005-0000-0000-00007E080000}"/>
    <cellStyle name="Normal 4 4" xfId="2077" xr:uid="{00000000-0005-0000-0000-000077080000}"/>
    <cellStyle name="Normal 5" xfId="42" xr:uid="{00000000-0005-0000-0000-000064070000}"/>
    <cellStyle name="Normal 5 10" xfId="1898" xr:uid="{00000000-0005-0000-0000-000065070000}"/>
    <cellStyle name="Normal 5 11" xfId="1899" xr:uid="{00000000-0005-0000-0000-000066070000}"/>
    <cellStyle name="Normal 5 12" xfId="1900" xr:uid="{00000000-0005-0000-0000-000067070000}"/>
    <cellStyle name="Normal 5 13" xfId="1901" xr:uid="{00000000-0005-0000-0000-000068070000}"/>
    <cellStyle name="Normal 5 14" xfId="1902" xr:uid="{00000000-0005-0000-0000-000069070000}"/>
    <cellStyle name="Normal 5 15" xfId="1903" xr:uid="{00000000-0005-0000-0000-00006A070000}"/>
    <cellStyle name="Normal 5 16" xfId="1904" xr:uid="{00000000-0005-0000-0000-00006B070000}"/>
    <cellStyle name="Normal 5 17" xfId="1905" xr:uid="{00000000-0005-0000-0000-00006C070000}"/>
    <cellStyle name="Normal 5 18" xfId="1906" xr:uid="{00000000-0005-0000-0000-00006D070000}"/>
    <cellStyle name="Normal 5 19" xfId="1907" xr:uid="{00000000-0005-0000-0000-00006E070000}"/>
    <cellStyle name="Normal 5 2" xfId="1908" xr:uid="{00000000-0005-0000-0000-00006F070000}"/>
    <cellStyle name="Normal 5 2 10" xfId="1909" xr:uid="{00000000-0005-0000-0000-000070070000}"/>
    <cellStyle name="Normal 5 2 11" xfId="1910" xr:uid="{00000000-0005-0000-0000-000071070000}"/>
    <cellStyle name="Normal 5 2 12" xfId="1911" xr:uid="{00000000-0005-0000-0000-000072070000}"/>
    <cellStyle name="Normal 5 2 13" xfId="1912" xr:uid="{00000000-0005-0000-0000-000073070000}"/>
    <cellStyle name="Normal 5 2 14" xfId="1913" xr:uid="{00000000-0005-0000-0000-000074070000}"/>
    <cellStyle name="Normal 5 2 15" xfId="1914" xr:uid="{00000000-0005-0000-0000-000075070000}"/>
    <cellStyle name="Normal 5 2 16" xfId="1915" xr:uid="{00000000-0005-0000-0000-000076070000}"/>
    <cellStyle name="Normal 5 2 17" xfId="1916" xr:uid="{00000000-0005-0000-0000-000077070000}"/>
    <cellStyle name="Normal 5 2 18" xfId="1917" xr:uid="{00000000-0005-0000-0000-000078070000}"/>
    <cellStyle name="Normal 5 2 19" xfId="1918" xr:uid="{00000000-0005-0000-0000-000079070000}"/>
    <cellStyle name="Normal 5 2 2" xfId="1919" xr:uid="{00000000-0005-0000-0000-00007A070000}"/>
    <cellStyle name="Normal 5 2 20" xfId="1920" xr:uid="{00000000-0005-0000-0000-00007B070000}"/>
    <cellStyle name="Normal 5 2 21" xfId="1921" xr:uid="{00000000-0005-0000-0000-00007C070000}"/>
    <cellStyle name="Normal 5 2 22" xfId="1922" xr:uid="{00000000-0005-0000-0000-00007D070000}"/>
    <cellStyle name="Normal 5 2 23" xfId="1923" xr:uid="{00000000-0005-0000-0000-00007E070000}"/>
    <cellStyle name="Normal 5 2 3" xfId="1924" xr:uid="{00000000-0005-0000-0000-00007F070000}"/>
    <cellStyle name="Normal 5 2 4" xfId="1925" xr:uid="{00000000-0005-0000-0000-000080070000}"/>
    <cellStyle name="Normal 5 2 5" xfId="1926" xr:uid="{00000000-0005-0000-0000-000081070000}"/>
    <cellStyle name="Normal 5 2 6" xfId="1927" xr:uid="{00000000-0005-0000-0000-000082070000}"/>
    <cellStyle name="Normal 5 2 7" xfId="1928" xr:uid="{00000000-0005-0000-0000-000083070000}"/>
    <cellStyle name="Normal 5 2 8" xfId="1929" xr:uid="{00000000-0005-0000-0000-000084070000}"/>
    <cellStyle name="Normal 5 2 9" xfId="1930" xr:uid="{00000000-0005-0000-0000-000085070000}"/>
    <cellStyle name="Normal 5 20" xfId="1931" xr:uid="{00000000-0005-0000-0000-000086070000}"/>
    <cellStyle name="Normal 5 21" xfId="1932" xr:uid="{00000000-0005-0000-0000-000087070000}"/>
    <cellStyle name="Normal 5 22" xfId="1933" xr:uid="{00000000-0005-0000-0000-000088070000}"/>
    <cellStyle name="Normal 5 23" xfId="1934" xr:uid="{00000000-0005-0000-0000-000089070000}"/>
    <cellStyle name="Normal 5 24" xfId="1935" xr:uid="{00000000-0005-0000-0000-00008A070000}"/>
    <cellStyle name="Normal 5 25" xfId="2080" xr:uid="{00000000-0005-0000-0000-00007F080000}"/>
    <cellStyle name="Normal 5 3" xfId="1936" xr:uid="{00000000-0005-0000-0000-00008B070000}"/>
    <cellStyle name="Normal 5 4" xfId="1937" xr:uid="{00000000-0005-0000-0000-00008C070000}"/>
    <cellStyle name="Normal 5 5" xfId="1938" xr:uid="{00000000-0005-0000-0000-00008D070000}"/>
    <cellStyle name="Normal 5 6" xfId="1939" xr:uid="{00000000-0005-0000-0000-00008E070000}"/>
    <cellStyle name="Normal 5 7" xfId="1940" xr:uid="{00000000-0005-0000-0000-00008F070000}"/>
    <cellStyle name="Normal 5 8" xfId="1941" xr:uid="{00000000-0005-0000-0000-000090070000}"/>
    <cellStyle name="Normal 5 9" xfId="1942" xr:uid="{00000000-0005-0000-0000-000091070000}"/>
    <cellStyle name="Normal 5_Summary" xfId="2408" xr:uid="{00000000-0005-0000-0000-0000AD080000}"/>
    <cellStyle name="Normal 6" xfId="1943" xr:uid="{00000000-0005-0000-0000-000092070000}"/>
    <cellStyle name="Normal 6 2" xfId="2082" xr:uid="{00000000-0005-0000-0000-0000AF080000}"/>
    <cellStyle name="Normal 6 2 2" xfId="2083" xr:uid="{00000000-0005-0000-0000-0000B0080000}"/>
    <cellStyle name="Normal 6 2 2 2" xfId="2084" xr:uid="{00000000-0005-0000-0000-0000B1080000}"/>
    <cellStyle name="Normal 6 2 3" xfId="2085" xr:uid="{00000000-0005-0000-0000-0000B2080000}"/>
    <cellStyle name="Normal 6 3" xfId="2086" xr:uid="{00000000-0005-0000-0000-0000B3080000}"/>
    <cellStyle name="Normal 6 3 2" xfId="2087" xr:uid="{00000000-0005-0000-0000-0000B4080000}"/>
    <cellStyle name="Normal 6 4" xfId="2088" xr:uid="{00000000-0005-0000-0000-0000B5080000}"/>
    <cellStyle name="Normal 6 5" xfId="2081" xr:uid="{00000000-0005-0000-0000-0000AE080000}"/>
    <cellStyle name="Normal 7" xfId="1944" xr:uid="{00000000-0005-0000-0000-000093070000}"/>
    <cellStyle name="Normal 7 10" xfId="1945" xr:uid="{00000000-0005-0000-0000-000094070000}"/>
    <cellStyle name="Normal 7 11" xfId="1946" xr:uid="{00000000-0005-0000-0000-000095070000}"/>
    <cellStyle name="Normal 7 12" xfId="1947" xr:uid="{00000000-0005-0000-0000-000096070000}"/>
    <cellStyle name="Normal 7 13" xfId="1948" xr:uid="{00000000-0005-0000-0000-000097070000}"/>
    <cellStyle name="Normal 7 14" xfId="1949" xr:uid="{00000000-0005-0000-0000-000098070000}"/>
    <cellStyle name="Normal 7 15" xfId="1950" xr:uid="{00000000-0005-0000-0000-000099070000}"/>
    <cellStyle name="Normal 7 16" xfId="1951" xr:uid="{00000000-0005-0000-0000-00009A070000}"/>
    <cellStyle name="Normal 7 17" xfId="1952" xr:uid="{00000000-0005-0000-0000-00009B070000}"/>
    <cellStyle name="Normal 7 18" xfId="1953" xr:uid="{00000000-0005-0000-0000-00009C070000}"/>
    <cellStyle name="Normal 7 19" xfId="1954" xr:uid="{00000000-0005-0000-0000-00009D070000}"/>
    <cellStyle name="Normal 7 2" xfId="1955" xr:uid="{00000000-0005-0000-0000-00009E070000}"/>
    <cellStyle name="Normal 7 2 10" xfId="1956" xr:uid="{00000000-0005-0000-0000-00009F070000}"/>
    <cellStyle name="Normal 7 2 11" xfId="1957" xr:uid="{00000000-0005-0000-0000-0000A0070000}"/>
    <cellStyle name="Normal 7 2 12" xfId="1958" xr:uid="{00000000-0005-0000-0000-0000A1070000}"/>
    <cellStyle name="Normal 7 2 13" xfId="1959" xr:uid="{00000000-0005-0000-0000-0000A2070000}"/>
    <cellStyle name="Normal 7 2 14" xfId="1960" xr:uid="{00000000-0005-0000-0000-0000A3070000}"/>
    <cellStyle name="Normal 7 2 15" xfId="1961" xr:uid="{00000000-0005-0000-0000-0000A4070000}"/>
    <cellStyle name="Normal 7 2 16" xfId="1962" xr:uid="{00000000-0005-0000-0000-0000A5070000}"/>
    <cellStyle name="Normal 7 2 17" xfId="1963" xr:uid="{00000000-0005-0000-0000-0000A6070000}"/>
    <cellStyle name="Normal 7 2 18" xfId="1964" xr:uid="{00000000-0005-0000-0000-0000A7070000}"/>
    <cellStyle name="Normal 7 2 19" xfId="1965" xr:uid="{00000000-0005-0000-0000-0000A8070000}"/>
    <cellStyle name="Normal 7 2 2" xfId="1966" xr:uid="{00000000-0005-0000-0000-0000A9070000}"/>
    <cellStyle name="Normal 7 2 20" xfId="1967" xr:uid="{00000000-0005-0000-0000-0000AA070000}"/>
    <cellStyle name="Normal 7 2 21" xfId="1968" xr:uid="{00000000-0005-0000-0000-0000AB070000}"/>
    <cellStyle name="Normal 7 2 22" xfId="1969" xr:uid="{00000000-0005-0000-0000-0000AC070000}"/>
    <cellStyle name="Normal 7 2 23" xfId="1970" xr:uid="{00000000-0005-0000-0000-0000AD070000}"/>
    <cellStyle name="Normal 7 2 24" xfId="2090" xr:uid="{00000000-0005-0000-0000-0000C1080000}"/>
    <cellStyle name="Normal 7 2 3" xfId="1971" xr:uid="{00000000-0005-0000-0000-0000AE070000}"/>
    <cellStyle name="Normal 7 2 4" xfId="1972" xr:uid="{00000000-0005-0000-0000-0000AF070000}"/>
    <cellStyle name="Normal 7 2 5" xfId="1973" xr:uid="{00000000-0005-0000-0000-0000B0070000}"/>
    <cellStyle name="Normal 7 2 6" xfId="1974" xr:uid="{00000000-0005-0000-0000-0000B1070000}"/>
    <cellStyle name="Normal 7 2 7" xfId="1975" xr:uid="{00000000-0005-0000-0000-0000B2070000}"/>
    <cellStyle name="Normal 7 2 8" xfId="1976" xr:uid="{00000000-0005-0000-0000-0000B3070000}"/>
    <cellStyle name="Normal 7 2 9" xfId="1977" xr:uid="{00000000-0005-0000-0000-0000B4070000}"/>
    <cellStyle name="Normal 7 20" xfId="1978" xr:uid="{00000000-0005-0000-0000-0000B5070000}"/>
    <cellStyle name="Normal 7 21" xfId="1979" xr:uid="{00000000-0005-0000-0000-0000B6070000}"/>
    <cellStyle name="Normal 7 22" xfId="1980" xr:uid="{00000000-0005-0000-0000-0000B7070000}"/>
    <cellStyle name="Normal 7 23" xfId="1981" xr:uid="{00000000-0005-0000-0000-0000B8070000}"/>
    <cellStyle name="Normal 7 24" xfId="1982" xr:uid="{00000000-0005-0000-0000-0000B9070000}"/>
    <cellStyle name="Normal 7 25" xfId="2089" xr:uid="{00000000-0005-0000-0000-0000B6080000}"/>
    <cellStyle name="Normal 7 3" xfId="1983" xr:uid="{00000000-0005-0000-0000-0000BA070000}"/>
    <cellStyle name="Normal 7 4" xfId="1984" xr:uid="{00000000-0005-0000-0000-0000BB070000}"/>
    <cellStyle name="Normal 7 5" xfId="1985" xr:uid="{00000000-0005-0000-0000-0000BC070000}"/>
    <cellStyle name="Normal 7 6" xfId="1986" xr:uid="{00000000-0005-0000-0000-0000BD070000}"/>
    <cellStyle name="Normal 7 7" xfId="1987" xr:uid="{00000000-0005-0000-0000-0000BE070000}"/>
    <cellStyle name="Normal 7 8" xfId="1988" xr:uid="{00000000-0005-0000-0000-0000BF070000}"/>
    <cellStyle name="Normal 7 9" xfId="1989" xr:uid="{00000000-0005-0000-0000-0000C0070000}"/>
    <cellStyle name="Normal 8" xfId="1990" xr:uid="{00000000-0005-0000-0000-0000C1070000}"/>
    <cellStyle name="Normal 8 2" xfId="2092" xr:uid="{00000000-0005-0000-0000-0000E5080000}"/>
    <cellStyle name="Normal 8 2 2" xfId="2093" xr:uid="{00000000-0005-0000-0000-0000E6080000}"/>
    <cellStyle name="Normal 8 3" xfId="2094" xr:uid="{00000000-0005-0000-0000-0000E7080000}"/>
    <cellStyle name="Normal 8 4" xfId="2091" xr:uid="{00000000-0005-0000-0000-0000E4080000}"/>
    <cellStyle name="Normal 9" xfId="2095" xr:uid="{00000000-0005-0000-0000-0000E8080000}"/>
    <cellStyle name="Normal 9 2" xfId="2096" xr:uid="{00000000-0005-0000-0000-0000E9080000}"/>
    <cellStyle name="Normal 9 3" xfId="2409" xr:uid="{00000000-0005-0000-0000-0000EA080000}"/>
    <cellStyle name="Note" xfId="15" builtinId="10" customBuiltin="1"/>
    <cellStyle name="Note 2" xfId="1991" xr:uid="{00000000-0005-0000-0000-0000C3070000}"/>
    <cellStyle name="Note 2 2" xfId="2411" xr:uid="{00000000-0005-0000-0000-0000F0080000}"/>
    <cellStyle name="Note 2 2 2" xfId="2494" xr:uid="{00000000-0005-0000-0000-0000F1080000}"/>
    <cellStyle name="Note 2 2 3" xfId="2497" xr:uid="{00000000-0005-0000-0000-0000F2080000}"/>
    <cellStyle name="Note 2 3" xfId="2410" xr:uid="{00000000-0005-0000-0000-0000EF080000}"/>
    <cellStyle name="Note 3" xfId="2412" xr:uid="{00000000-0005-0000-0000-0000F3080000}"/>
    <cellStyle name="NumColmHd" xfId="2413" xr:uid="{00000000-0005-0000-0000-0000F4080000}"/>
    <cellStyle name="NumColmHd 2" xfId="2495" xr:uid="{00000000-0005-0000-0000-0000F5080000}"/>
    <cellStyle name="NumColmHd 3" xfId="2498" xr:uid="{00000000-0005-0000-0000-0000F6080000}"/>
    <cellStyle name="Output" xfId="10" builtinId="21" customBuiltin="1"/>
    <cellStyle name="Output 2" xfId="1992" xr:uid="{00000000-0005-0000-0000-0000C5070000}"/>
    <cellStyle name="Output 2 2" xfId="2496" xr:uid="{00000000-0005-0000-0000-0000F8080000}"/>
    <cellStyle name="Output 2 3" xfId="2499" xr:uid="{00000000-0005-0000-0000-0000F9080000}"/>
    <cellStyle name="Percent [0]" xfId="2414" xr:uid="{00000000-0005-0000-0000-0000FA080000}"/>
    <cellStyle name="Percent [00]" xfId="2415" xr:uid="{00000000-0005-0000-0000-0000FB080000}"/>
    <cellStyle name="Percent [2]" xfId="2416" xr:uid="{00000000-0005-0000-0000-0000FC080000}"/>
    <cellStyle name="Percent 10" xfId="2097" xr:uid="{00000000-0005-0000-0000-0000FD080000}"/>
    <cellStyle name="Percent 10 2" xfId="2098" xr:uid="{00000000-0005-0000-0000-0000FE080000}"/>
    <cellStyle name="Percent 10 2 2" xfId="2417" xr:uid="{00000000-0005-0000-0000-0000FF080000}"/>
    <cellStyle name="Percent 10 3" xfId="2418" xr:uid="{00000000-0005-0000-0000-000000090000}"/>
    <cellStyle name="Percent 11" xfId="2099" xr:uid="{00000000-0005-0000-0000-000001090000}"/>
    <cellStyle name="Percent 11 2" xfId="2100" xr:uid="{00000000-0005-0000-0000-000002090000}"/>
    <cellStyle name="Percent 12" xfId="2101" xr:uid="{00000000-0005-0000-0000-000003090000}"/>
    <cellStyle name="Percent 12 2" xfId="2419" xr:uid="{00000000-0005-0000-0000-000004090000}"/>
    <cellStyle name="Percent 13" xfId="2137" xr:uid="{00000000-0005-0000-0000-000005090000}"/>
    <cellStyle name="Percent 14" xfId="2420" xr:uid="{00000000-0005-0000-0000-000006090000}"/>
    <cellStyle name="Percent 15" xfId="2421" xr:uid="{00000000-0005-0000-0000-000007090000}"/>
    <cellStyle name="Percent 15 2" xfId="2422" xr:uid="{00000000-0005-0000-0000-000008090000}"/>
    <cellStyle name="Percent 16" xfId="2423" xr:uid="{00000000-0005-0000-0000-000009090000}"/>
    <cellStyle name="Percent 16 2" xfId="2424" xr:uid="{00000000-0005-0000-0000-00000A090000}"/>
    <cellStyle name="Percent 17" xfId="2425" xr:uid="{00000000-0005-0000-0000-00000B090000}"/>
    <cellStyle name="Percent 17 2" xfId="2426" xr:uid="{00000000-0005-0000-0000-00000C090000}"/>
    <cellStyle name="Percent 18" xfId="2427" xr:uid="{00000000-0005-0000-0000-00000D090000}"/>
    <cellStyle name="Percent 19" xfId="2428" xr:uid="{00000000-0005-0000-0000-00000E090000}"/>
    <cellStyle name="Percent 19 2" xfId="2429" xr:uid="{00000000-0005-0000-0000-00000F090000}"/>
    <cellStyle name="Percent 2" xfId="53" xr:uid="{00000000-0005-0000-0000-0000C6070000}"/>
    <cellStyle name="Percent 2 10" xfId="2008" xr:uid="{00000000-0005-0000-0000-0000C7070000}"/>
    <cellStyle name="Percent 2 11" xfId="2002" xr:uid="{00000000-0005-0000-0000-0000C7070000}"/>
    <cellStyle name="Percent 2 2" xfId="2103" xr:uid="{00000000-0005-0000-0000-000011090000}"/>
    <cellStyle name="Percent 2 2 10" xfId="2430" xr:uid="{00000000-0005-0000-0000-000012090000}"/>
    <cellStyle name="Percent 2 2 10 2" xfId="2431" xr:uid="{00000000-0005-0000-0000-000013090000}"/>
    <cellStyle name="Percent 2 2 11" xfId="2432" xr:uid="{00000000-0005-0000-0000-000014090000}"/>
    <cellStyle name="Percent 2 2 12" xfId="2433" xr:uid="{00000000-0005-0000-0000-000015090000}"/>
    <cellStyle name="Percent 2 2 13" xfId="2434" xr:uid="{00000000-0005-0000-0000-000016090000}"/>
    <cellStyle name="Percent 2 2 2" xfId="2435" xr:uid="{00000000-0005-0000-0000-000017090000}"/>
    <cellStyle name="Percent 2 2 2 2" xfId="2436" xr:uid="{00000000-0005-0000-0000-000018090000}"/>
    <cellStyle name="Percent 2 2 2 3" xfId="2437" xr:uid="{00000000-0005-0000-0000-000019090000}"/>
    <cellStyle name="Percent 2 2 2 4" xfId="2438" xr:uid="{00000000-0005-0000-0000-00001A090000}"/>
    <cellStyle name="Percent 2 2 3" xfId="2439" xr:uid="{00000000-0005-0000-0000-00001B090000}"/>
    <cellStyle name="Percent 2 2 4" xfId="2440" xr:uid="{00000000-0005-0000-0000-00001C090000}"/>
    <cellStyle name="Percent 2 2 5" xfId="2441" xr:uid="{00000000-0005-0000-0000-00001D090000}"/>
    <cellStyle name="Percent 2 2 6" xfId="2442" xr:uid="{00000000-0005-0000-0000-00001E090000}"/>
    <cellStyle name="Percent 2 2 6 2" xfId="2443" xr:uid="{00000000-0005-0000-0000-00001F090000}"/>
    <cellStyle name="Percent 2 2 7" xfId="2444" xr:uid="{00000000-0005-0000-0000-000020090000}"/>
    <cellStyle name="Percent 2 2 7 2" xfId="2445" xr:uid="{00000000-0005-0000-0000-000021090000}"/>
    <cellStyle name="Percent 2 2 8" xfId="2446" xr:uid="{00000000-0005-0000-0000-000022090000}"/>
    <cellStyle name="Percent 2 2 8 2" xfId="2447" xr:uid="{00000000-0005-0000-0000-000023090000}"/>
    <cellStyle name="Percent 2 2 9" xfId="2448" xr:uid="{00000000-0005-0000-0000-000024090000}"/>
    <cellStyle name="Percent 2 2 9 2" xfId="2449" xr:uid="{00000000-0005-0000-0000-000025090000}"/>
    <cellStyle name="Percent 2 3" xfId="2104" xr:uid="{00000000-0005-0000-0000-000026090000}"/>
    <cellStyle name="Percent 2 3 2" xfId="2450" xr:uid="{00000000-0005-0000-0000-000027090000}"/>
    <cellStyle name="Percent 2 3 3" xfId="2451" xr:uid="{00000000-0005-0000-0000-000028090000}"/>
    <cellStyle name="Percent 2 3 4" xfId="2452" xr:uid="{00000000-0005-0000-0000-000029090000}"/>
    <cellStyle name="Percent 2 3 5" xfId="2453" xr:uid="{00000000-0005-0000-0000-00002A090000}"/>
    <cellStyle name="Percent 2 4" xfId="2105" xr:uid="{00000000-0005-0000-0000-00002B090000}"/>
    <cellStyle name="Percent 2 4 2" xfId="2454" xr:uid="{00000000-0005-0000-0000-00002C090000}"/>
    <cellStyle name="Percent 2 5" xfId="2455" xr:uid="{00000000-0005-0000-0000-00002D090000}"/>
    <cellStyle name="Percent 2 6" xfId="2456" xr:uid="{00000000-0005-0000-0000-00002E090000}"/>
    <cellStyle name="Percent 2 6 2" xfId="2457" xr:uid="{00000000-0005-0000-0000-00002F090000}"/>
    <cellStyle name="Percent 2 6 3" xfId="2458" xr:uid="{00000000-0005-0000-0000-000030090000}"/>
    <cellStyle name="Percent 2 6 4" xfId="2459" xr:uid="{00000000-0005-0000-0000-000031090000}"/>
    <cellStyle name="Percent 2 7" xfId="2460" xr:uid="{00000000-0005-0000-0000-000032090000}"/>
    <cellStyle name="Percent 2 8" xfId="2461" xr:uid="{00000000-0005-0000-0000-000033090000}"/>
    <cellStyle name="Percent 2 9" xfId="2102" xr:uid="{00000000-0005-0000-0000-000010090000}"/>
    <cellStyle name="Percent 20" xfId="2462" xr:uid="{00000000-0005-0000-0000-000034090000}"/>
    <cellStyle name="Percent 21" xfId="2463" xr:uid="{00000000-0005-0000-0000-000035090000}"/>
    <cellStyle name="Percent 22" xfId="2464" xr:uid="{00000000-0005-0000-0000-000036090000}"/>
    <cellStyle name="Percent 3" xfId="52" xr:uid="{00000000-0005-0000-0000-0000C7070000}"/>
    <cellStyle name="Percent 3 10" xfId="2106" xr:uid="{00000000-0005-0000-0000-000037090000}"/>
    <cellStyle name="Percent 3 11" xfId="2007" xr:uid="{00000000-0005-0000-0000-0000C8070000}"/>
    <cellStyle name="Percent 3 12" xfId="2001" xr:uid="{00000000-0005-0000-0000-0000C8070000}"/>
    <cellStyle name="Percent 3 2" xfId="2107" xr:uid="{00000000-0005-0000-0000-000038090000}"/>
    <cellStyle name="Percent 3 2 2" xfId="2108" xr:uid="{00000000-0005-0000-0000-000039090000}"/>
    <cellStyle name="Percent 3 2 2 2" xfId="2109" xr:uid="{00000000-0005-0000-0000-00003A090000}"/>
    <cellStyle name="Percent 3 2 3" xfId="2110" xr:uid="{00000000-0005-0000-0000-00003B090000}"/>
    <cellStyle name="Percent 3 3" xfId="2111" xr:uid="{00000000-0005-0000-0000-00003C090000}"/>
    <cellStyle name="Percent 3 3 2" xfId="2112" xr:uid="{00000000-0005-0000-0000-00003D090000}"/>
    <cellStyle name="Percent 3 4" xfId="2113" xr:uid="{00000000-0005-0000-0000-00003E090000}"/>
    <cellStyle name="Percent 3 5" xfId="2465" xr:uid="{00000000-0005-0000-0000-00003F090000}"/>
    <cellStyle name="Percent 3 6" xfId="2466" xr:uid="{00000000-0005-0000-0000-000040090000}"/>
    <cellStyle name="Percent 3 7" xfId="2467" xr:uid="{00000000-0005-0000-0000-000041090000}"/>
    <cellStyle name="Percent 3 8" xfId="2468" xr:uid="{00000000-0005-0000-0000-000042090000}"/>
    <cellStyle name="Percent 3 9" xfId="2469" xr:uid="{00000000-0005-0000-0000-000043090000}"/>
    <cellStyle name="Percent 4" xfId="1993" xr:uid="{00000000-0005-0000-0000-0000C8070000}"/>
    <cellStyle name="Percent 4 2" xfId="2115" xr:uid="{00000000-0005-0000-0000-000045090000}"/>
    <cellStyle name="Percent 4 2 2" xfId="2116" xr:uid="{00000000-0005-0000-0000-000046090000}"/>
    <cellStyle name="Percent 4 3" xfId="2117" xr:uid="{00000000-0005-0000-0000-000047090000}"/>
    <cellStyle name="Percent 4 4" xfId="2118" xr:uid="{00000000-0005-0000-0000-000048090000}"/>
    <cellStyle name="Percent 4 5" xfId="2470" xr:uid="{00000000-0005-0000-0000-000049090000}"/>
    <cellStyle name="Percent 4 6" xfId="2114" xr:uid="{00000000-0005-0000-0000-000044090000}"/>
    <cellStyle name="Percent 5" xfId="2119" xr:uid="{00000000-0005-0000-0000-00004A090000}"/>
    <cellStyle name="Percent 5 2" xfId="2120" xr:uid="{00000000-0005-0000-0000-00004B090000}"/>
    <cellStyle name="Percent 5 2 2" xfId="2121" xr:uid="{00000000-0005-0000-0000-00004C090000}"/>
    <cellStyle name="Percent 5 2 2 2" xfId="2122" xr:uid="{00000000-0005-0000-0000-00004D090000}"/>
    <cellStyle name="Percent 5 2 3" xfId="2123" xr:uid="{00000000-0005-0000-0000-00004E090000}"/>
    <cellStyle name="Percent 5 3" xfId="2124" xr:uid="{00000000-0005-0000-0000-00004F090000}"/>
    <cellStyle name="Percent 5 3 2" xfId="2125" xr:uid="{00000000-0005-0000-0000-000050090000}"/>
    <cellStyle name="Percent 5 4" xfId="2126" xr:uid="{00000000-0005-0000-0000-000051090000}"/>
    <cellStyle name="Percent 6" xfId="2127" xr:uid="{00000000-0005-0000-0000-000052090000}"/>
    <cellStyle name="Percent 6 2" xfId="2128" xr:uid="{00000000-0005-0000-0000-000053090000}"/>
    <cellStyle name="Percent 6 2 2" xfId="2129" xr:uid="{00000000-0005-0000-0000-000054090000}"/>
    <cellStyle name="Percent 6 3" xfId="2130" xr:uid="{00000000-0005-0000-0000-000055090000}"/>
    <cellStyle name="Percent 7" xfId="2131" xr:uid="{00000000-0005-0000-0000-000056090000}"/>
    <cellStyle name="Percent 7 2" xfId="2132" xr:uid="{00000000-0005-0000-0000-000057090000}"/>
    <cellStyle name="Percent 8" xfId="2133" xr:uid="{00000000-0005-0000-0000-000058090000}"/>
    <cellStyle name="Percent 8 2" xfId="2471" xr:uid="{00000000-0005-0000-0000-000059090000}"/>
    <cellStyle name="Percent 9" xfId="2134" xr:uid="{00000000-0005-0000-0000-00005A090000}"/>
    <cellStyle name="Percent 9 2" xfId="2472" xr:uid="{00000000-0005-0000-0000-00005B090000}"/>
    <cellStyle name="Percent 9 3" xfId="2473" xr:uid="{00000000-0005-0000-0000-00005C090000}"/>
    <cellStyle name="PrePop Currency (0)" xfId="2474" xr:uid="{00000000-0005-0000-0000-00005D090000}"/>
    <cellStyle name="PrePop Currency (2)" xfId="2475" xr:uid="{00000000-0005-0000-0000-00005E090000}"/>
    <cellStyle name="PrePop Units (0)" xfId="2476" xr:uid="{00000000-0005-0000-0000-00005F090000}"/>
    <cellStyle name="PrePop Units (1)" xfId="2477" xr:uid="{00000000-0005-0000-0000-000060090000}"/>
    <cellStyle name="PrePop Units (2)" xfId="2478" xr:uid="{00000000-0005-0000-0000-000061090000}"/>
    <cellStyle name="RowLabel" xfId="2479" xr:uid="{00000000-0005-0000-0000-000062090000}"/>
    <cellStyle name="Text Indent A" xfId="2480" xr:uid="{00000000-0005-0000-0000-000063090000}"/>
    <cellStyle name="Text Indent B" xfId="2481" xr:uid="{00000000-0005-0000-0000-000064090000}"/>
    <cellStyle name="Text Indent C" xfId="2482" xr:uid="{00000000-0005-0000-0000-000065090000}"/>
    <cellStyle name="Title" xfId="1" builtinId="15" customBuiltin="1"/>
    <cellStyle name="Title 2" xfId="1994" xr:uid="{00000000-0005-0000-0000-0000CA070000}"/>
    <cellStyle name="Total" xfId="17" builtinId="25" customBuiltin="1"/>
    <cellStyle name="Total 2" xfId="1995" xr:uid="{00000000-0005-0000-0000-0000CC070000}"/>
    <cellStyle name="Total 2 2" xfId="2483" xr:uid="{00000000-0005-0000-0000-000067090000}"/>
    <cellStyle name="Unprot" xfId="2484" xr:uid="{00000000-0005-0000-0000-000068090000}"/>
    <cellStyle name="Unprot 2" xfId="2485" xr:uid="{00000000-0005-0000-0000-000069090000}"/>
    <cellStyle name="Unprot$" xfId="2486" xr:uid="{00000000-0005-0000-0000-00006A090000}"/>
    <cellStyle name="Unprotect" xfId="2487" xr:uid="{00000000-0005-0000-0000-00006B090000}"/>
    <cellStyle name="Warning Text" xfId="14" builtinId="11" customBuiltin="1"/>
    <cellStyle name="Warning Text 2" xfId="1996" xr:uid="{00000000-0005-0000-0000-0000CE070000}"/>
  </cellStyles>
  <dxfs count="1">
    <dxf>
      <fill>
        <patternFill>
          <bgColor theme="3" tint="0.59996337778862885"/>
        </patternFill>
      </fill>
    </dxf>
  </dxfs>
  <tableStyles count="0" defaultTableStyle="TableStyleMedium2" defaultPivotStyle="PivotStyleLight16"/>
  <colors>
    <mruColors>
      <color rgb="FFFFF8CA"/>
      <color rgb="FF0060AF"/>
      <color rgb="FF3083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emf"/><Relationship Id="rId1" Type="http://schemas.openxmlformats.org/officeDocument/2006/relationships/image" Target="../media/image3.emf"/><Relationship Id="rId5" Type="http://schemas.openxmlformats.org/officeDocument/2006/relationships/image" Target="../media/image7.emf"/><Relationship Id="rId4"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1</xdr:col>
      <xdr:colOff>0</xdr:colOff>
      <xdr:row>5</xdr:row>
      <xdr:rowOff>95275</xdr:rowOff>
    </xdr:to>
    <xdr:pic>
      <xdr:nvPicPr>
        <xdr:cNvPr id="4" name="Picture 3">
          <a:extLst>
            <a:ext uri="{FF2B5EF4-FFF2-40B4-BE49-F238E27FC236}">
              <a16:creationId xmlns:a16="http://schemas.microsoft.com/office/drawing/2014/main" id="{D6FCAC84-963A-432E-8A1B-C09A3087FAF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95250"/>
          <a:ext cx="3629025" cy="904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317500</xdr:colOff>
      <xdr:row>1</xdr:row>
      <xdr:rowOff>296334</xdr:rowOff>
    </xdr:from>
    <xdr:to>
      <xdr:col>26</xdr:col>
      <xdr:colOff>296333</xdr:colOff>
      <xdr:row>15</xdr:row>
      <xdr:rowOff>250794</xdr:rowOff>
    </xdr:to>
    <xdr:pic>
      <xdr:nvPicPr>
        <xdr:cNvPr id="9" name="Picture 8">
          <a:extLst>
            <a:ext uri="{FF2B5EF4-FFF2-40B4-BE49-F238E27FC236}">
              <a16:creationId xmlns:a16="http://schemas.microsoft.com/office/drawing/2014/main" id="{2BDD52F3-9DA4-4445-9C8B-A2BD241D59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36250" y="476251"/>
          <a:ext cx="7545916" cy="35104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370416</xdr:colOff>
      <xdr:row>24</xdr:row>
      <xdr:rowOff>127001</xdr:rowOff>
    </xdr:from>
    <xdr:to>
      <xdr:col>27</xdr:col>
      <xdr:colOff>349250</xdr:colOff>
      <xdr:row>27</xdr:row>
      <xdr:rowOff>763945</xdr:rowOff>
    </xdr:to>
    <xdr:pic>
      <xdr:nvPicPr>
        <xdr:cNvPr id="11" name="Picture 10">
          <a:extLst>
            <a:ext uri="{FF2B5EF4-FFF2-40B4-BE49-F238E27FC236}">
              <a16:creationId xmlns:a16="http://schemas.microsoft.com/office/drawing/2014/main" id="{AA4D9B5B-D714-4682-9E08-DB7A0DFB4DB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689166" y="5852584"/>
          <a:ext cx="8233834" cy="13566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21167</xdr:colOff>
      <xdr:row>35</xdr:row>
      <xdr:rowOff>105834</xdr:rowOff>
    </xdr:from>
    <xdr:to>
      <xdr:col>7</xdr:col>
      <xdr:colOff>616260</xdr:colOff>
      <xdr:row>50</xdr:row>
      <xdr:rowOff>74084</xdr:rowOff>
    </xdr:to>
    <xdr:pic>
      <xdr:nvPicPr>
        <xdr:cNvPr id="12" name="Picture 11">
          <a:extLst>
            <a:ext uri="{FF2B5EF4-FFF2-40B4-BE49-F238E27FC236}">
              <a16:creationId xmlns:a16="http://schemas.microsoft.com/office/drawing/2014/main" id="{1974E863-D9FA-4B33-A663-7CCBA693FF9C}"/>
            </a:ext>
          </a:extLst>
        </xdr:cNvPr>
        <xdr:cNvPicPr>
          <a:picLocks noChangeAspect="1"/>
        </xdr:cNvPicPr>
      </xdr:nvPicPr>
      <xdr:blipFill>
        <a:blip xmlns:r="http://schemas.openxmlformats.org/officeDocument/2006/relationships" r:embed="rId3"/>
        <a:stretch>
          <a:fillRect/>
        </a:stretch>
      </xdr:blipFill>
      <xdr:spPr>
        <a:xfrm>
          <a:off x="709084" y="9546167"/>
          <a:ext cx="4722593" cy="2667000"/>
        </a:xfrm>
        <a:prstGeom prst="rect">
          <a:avLst/>
        </a:prstGeom>
      </xdr:spPr>
    </xdr:pic>
    <xdr:clientData/>
  </xdr:twoCellAnchor>
  <xdr:twoCellAnchor editAs="oneCell">
    <xdr:from>
      <xdr:col>8</xdr:col>
      <xdr:colOff>539750</xdr:colOff>
      <xdr:row>37</xdr:row>
      <xdr:rowOff>21168</xdr:rowOff>
    </xdr:from>
    <xdr:to>
      <xdr:col>20</xdr:col>
      <xdr:colOff>677124</xdr:colOff>
      <xdr:row>41</xdr:row>
      <xdr:rowOff>169334</xdr:rowOff>
    </xdr:to>
    <xdr:pic>
      <xdr:nvPicPr>
        <xdr:cNvPr id="13" name="Picture 12">
          <a:extLst>
            <a:ext uri="{FF2B5EF4-FFF2-40B4-BE49-F238E27FC236}">
              <a16:creationId xmlns:a16="http://schemas.microsoft.com/office/drawing/2014/main" id="{C0FB6031-052A-4EAF-9B64-A1CDC891D977}"/>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043083" y="9821335"/>
          <a:ext cx="8392374" cy="8678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359831</xdr:colOff>
      <xdr:row>51</xdr:row>
      <xdr:rowOff>18371</xdr:rowOff>
    </xdr:from>
    <xdr:to>
      <xdr:col>28</xdr:col>
      <xdr:colOff>323107</xdr:colOff>
      <xdr:row>55</xdr:row>
      <xdr:rowOff>74082</xdr:rowOff>
    </xdr:to>
    <xdr:pic>
      <xdr:nvPicPr>
        <xdr:cNvPr id="15" name="Picture 14">
          <a:extLst>
            <a:ext uri="{FF2B5EF4-FFF2-40B4-BE49-F238E27FC236}">
              <a16:creationId xmlns:a16="http://schemas.microsoft.com/office/drawing/2014/main" id="{A0B579E2-FD8E-46CC-958B-0C4F08037F4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0678581" y="12337371"/>
          <a:ext cx="8906193" cy="11034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learesult5-my.sharepoint.com/Users/Bitul.Sinha/Documents/Maryland%20Calculator/Calculator%20Applianc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learesult5-my.sharepoint.com/Users/Bitul.Sinha/AppData/Local/Microsoft/Windows/Temporary%20Internet%20Files/Content.Outlook/B6FBBWGN/PE%20HVAC%20Calculato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Instructions"/>
      <sheetName val="Methodology"/>
      <sheetName val="HVAC Calculator"/>
      <sheetName val="HVAC Calculations"/>
      <sheetName val="HVAC Lookups"/>
      <sheetName val="HVAC Equipment Lookups"/>
      <sheetName val="VFD Calculator"/>
      <sheetName val="VFD Calculations"/>
      <sheetName val="Smart Thermostat Calculator"/>
      <sheetName val="Smart Thermostat Lookups"/>
      <sheetName val="Version Log"/>
    </sheetNames>
    <sheetDataSet>
      <sheetData sheetId="0"/>
      <sheetData sheetId="1"/>
      <sheetData sheetId="2"/>
      <sheetData sheetId="3"/>
      <sheetData sheetId="4">
        <row r="3">
          <cell r="B3" t="str">
            <v>Early Replacement</v>
          </cell>
          <cell r="D3" t="str">
            <v>Air Cooled Chiller</v>
          </cell>
        </row>
        <row r="4">
          <cell r="B4" t="str">
            <v>Time of Sale</v>
          </cell>
          <cell r="D4" t="str">
            <v>Water Cooled Chiller</v>
          </cell>
          <cell r="H4" t="str">
            <v>Arena/Auditorium/Convention</v>
          </cell>
          <cell r="J4">
            <v>861</v>
          </cell>
          <cell r="K4">
            <v>1168</v>
          </cell>
        </row>
        <row r="5">
          <cell r="B5" t="str">
            <v>New Construction</v>
          </cell>
          <cell r="D5" t="str">
            <v>Unitary Air Conditioner</v>
          </cell>
          <cell r="H5" t="str">
            <v>Auto-Related</v>
          </cell>
          <cell r="J5">
            <v>840</v>
          </cell>
          <cell r="K5">
            <v>652</v>
          </cell>
        </row>
        <row r="6">
          <cell r="D6" t="str">
            <v>Unitary Heat Pump</v>
          </cell>
          <cell r="H6" t="str">
            <v>Convenience Stores</v>
          </cell>
          <cell r="J6">
            <v>618</v>
          </cell>
          <cell r="K6">
            <v>1031</v>
          </cell>
        </row>
        <row r="7">
          <cell r="D7" t="str">
            <v>Packaged Terminal Air Conditioner</v>
          </cell>
          <cell r="H7" t="str">
            <v>Daycare</v>
          </cell>
          <cell r="J7">
            <v>269</v>
          </cell>
          <cell r="K7">
            <v>700</v>
          </cell>
        </row>
        <row r="8">
          <cell r="B8" t="str">
            <v>EER/SEER/IEER</v>
          </cell>
          <cell r="D8" t="str">
            <v>Packaged Terminal Heat Pump</v>
          </cell>
          <cell r="H8" t="str">
            <v>Education – College/University</v>
          </cell>
          <cell r="J8">
            <v>723</v>
          </cell>
          <cell r="K8">
            <v>555</v>
          </cell>
          <cell r="L8">
            <v>743</v>
          </cell>
        </row>
        <row r="9">
          <cell r="B9" t="str">
            <v>kW/ton</v>
          </cell>
          <cell r="D9" t="str">
            <v>Ductless Mini Split Heat Pump</v>
          </cell>
          <cell r="H9" t="str">
            <v>Education – K-12</v>
          </cell>
          <cell r="J9">
            <v>309</v>
          </cell>
          <cell r="K9">
            <v>754</v>
          </cell>
          <cell r="L9">
            <v>336</v>
          </cell>
        </row>
        <row r="10">
          <cell r="D10" t="str">
            <v>Geothermal Heat Pump</v>
          </cell>
          <cell r="H10" t="str">
            <v>Grocery</v>
          </cell>
          <cell r="J10">
            <v>618</v>
          </cell>
          <cell r="K10">
            <v>1031</v>
          </cell>
        </row>
        <row r="11">
          <cell r="D11" t="str">
            <v>Air Conditioner Water Cooled</v>
          </cell>
          <cell r="H11" t="str">
            <v>Gymnasium/Performing Arts Theater</v>
          </cell>
          <cell r="J11">
            <v>861</v>
          </cell>
          <cell r="K11">
            <v>1168</v>
          </cell>
        </row>
        <row r="12">
          <cell r="B12" t="str">
            <v>tons</v>
          </cell>
          <cell r="D12" t="str">
            <v>Air Conditioner Evaporatively Cooled</v>
          </cell>
          <cell r="H12" t="str">
            <v>Industrial – 1 Shift/Light Mfctg</v>
          </cell>
          <cell r="J12">
            <v>419</v>
          </cell>
          <cell r="K12">
            <v>613</v>
          </cell>
        </row>
        <row r="13">
          <cell r="B13" t="str">
            <v>Btu/h</v>
          </cell>
          <cell r="D13" t="str">
            <v>Room Air Conditioner</v>
          </cell>
          <cell r="H13" t="str">
            <v>Industrial – 2 Shift</v>
          </cell>
          <cell r="J13">
            <v>796</v>
          </cell>
          <cell r="K13">
            <v>153</v>
          </cell>
          <cell r="L13">
            <v>738</v>
          </cell>
        </row>
        <row r="14">
          <cell r="D14" t="str">
            <v>VRF Air Conditioner</v>
          </cell>
          <cell r="H14" t="str">
            <v>Industrial – 3 Shift</v>
          </cell>
          <cell r="J14">
            <v>796</v>
          </cell>
          <cell r="K14">
            <v>153</v>
          </cell>
          <cell r="L14">
            <v>738</v>
          </cell>
        </row>
        <row r="15">
          <cell r="D15" t="str">
            <v>VRF Heat Pump</v>
          </cell>
          <cell r="H15" t="str">
            <v>Lodging – Common Areas</v>
          </cell>
          <cell r="J15">
            <v>1386</v>
          </cell>
          <cell r="K15">
            <v>268</v>
          </cell>
        </row>
        <row r="16">
          <cell r="D16" t="str">
            <v>Single Package Vertical Air Conditioner</v>
          </cell>
          <cell r="H16" t="str">
            <v>Lodging (MF, Dorms)</v>
          </cell>
          <cell r="J16">
            <v>1668</v>
          </cell>
          <cell r="K16">
            <v>2350</v>
          </cell>
          <cell r="L16">
            <v>1641</v>
          </cell>
        </row>
        <row r="17">
          <cell r="D17" t="str">
            <v>Single Package Vertical Heat Pump</v>
          </cell>
          <cell r="H17" t="str">
            <v>Lodging Hotel (Guest Rooms)</v>
          </cell>
          <cell r="J17">
            <v>1668</v>
          </cell>
          <cell r="K17">
            <v>2350</v>
          </cell>
          <cell r="L17">
            <v>1641</v>
          </cell>
        </row>
        <row r="18">
          <cell r="H18" t="str">
            <v>Medical – Clinic</v>
          </cell>
          <cell r="J18">
            <v>577</v>
          </cell>
          <cell r="K18">
            <v>461</v>
          </cell>
          <cell r="L18">
            <v>509</v>
          </cell>
        </row>
        <row r="19">
          <cell r="H19" t="str">
            <v>Medical – Hospital</v>
          </cell>
          <cell r="J19">
            <v>1114</v>
          </cell>
          <cell r="K19">
            <v>224</v>
          </cell>
          <cell r="L19">
            <v>1430</v>
          </cell>
        </row>
        <row r="20">
          <cell r="H20" t="str">
            <v>Multifamily/Common Areas</v>
          </cell>
          <cell r="J20">
            <v>1386</v>
          </cell>
          <cell r="K20">
            <v>268</v>
          </cell>
        </row>
        <row r="21">
          <cell r="H21" t="str">
            <v>Museum/Library</v>
          </cell>
          <cell r="J21">
            <v>577</v>
          </cell>
          <cell r="K21">
            <v>461</v>
          </cell>
          <cell r="L21">
            <v>509</v>
          </cell>
        </row>
        <row r="22">
          <cell r="H22" t="str">
            <v>Nursing Homes</v>
          </cell>
          <cell r="J22">
            <v>592</v>
          </cell>
          <cell r="K22">
            <v>977</v>
          </cell>
          <cell r="L22">
            <v>547</v>
          </cell>
        </row>
        <row r="23">
          <cell r="H23" t="str">
            <v>Office</v>
          </cell>
          <cell r="J23">
            <v>577</v>
          </cell>
          <cell r="K23">
            <v>461</v>
          </cell>
          <cell r="L23">
            <v>509</v>
          </cell>
        </row>
        <row r="24">
          <cell r="H24" t="str">
            <v>Other</v>
          </cell>
          <cell r="J24">
            <v>577</v>
          </cell>
          <cell r="K24">
            <v>461</v>
          </cell>
          <cell r="L24">
            <v>509</v>
          </cell>
        </row>
        <row r="25">
          <cell r="H25" t="str">
            <v>Penitentiary</v>
          </cell>
          <cell r="J25">
            <v>1114</v>
          </cell>
          <cell r="K25">
            <v>224</v>
          </cell>
          <cell r="L25">
            <v>1430</v>
          </cell>
        </row>
        <row r="26">
          <cell r="H26" t="str">
            <v>Police/Fire Stations</v>
          </cell>
          <cell r="J26">
            <v>577</v>
          </cell>
          <cell r="K26">
            <v>461</v>
          </cell>
          <cell r="L26">
            <v>509</v>
          </cell>
        </row>
        <row r="27">
          <cell r="H27" t="str">
            <v>Post Office/Town Hall/Court</v>
          </cell>
          <cell r="J27">
            <v>577</v>
          </cell>
          <cell r="K27">
            <v>461</v>
          </cell>
          <cell r="L27">
            <v>509</v>
          </cell>
        </row>
        <row r="28">
          <cell r="H28" t="str">
            <v>Public Assembly</v>
          </cell>
          <cell r="J28">
            <v>861</v>
          </cell>
          <cell r="K28">
            <v>1168</v>
          </cell>
        </row>
        <row r="29">
          <cell r="H29" t="str">
            <v>Public Order &amp; Safety</v>
          </cell>
          <cell r="J29">
            <v>577</v>
          </cell>
          <cell r="K29">
            <v>461</v>
          </cell>
          <cell r="L29">
            <v>509</v>
          </cell>
        </row>
        <row r="30">
          <cell r="H30" t="str">
            <v>Public Services (Non-food)</v>
          </cell>
          <cell r="J30">
            <v>577</v>
          </cell>
          <cell r="K30">
            <v>461</v>
          </cell>
          <cell r="L30">
            <v>509</v>
          </cell>
        </row>
        <row r="31">
          <cell r="H31" t="str">
            <v>Religious Worship/Church</v>
          </cell>
          <cell r="J31">
            <v>577</v>
          </cell>
          <cell r="K31">
            <v>461</v>
          </cell>
          <cell r="L31">
            <v>509</v>
          </cell>
        </row>
        <row r="32">
          <cell r="H32" t="str">
            <v>Restaurant – Fast-Food</v>
          </cell>
          <cell r="J32">
            <v>665</v>
          </cell>
          <cell r="K32">
            <v>1285</v>
          </cell>
        </row>
        <row r="33">
          <cell r="H33" t="str">
            <v>Restaurant – Sit-Down</v>
          </cell>
          <cell r="J33">
            <v>700</v>
          </cell>
          <cell r="K33">
            <v>1185</v>
          </cell>
        </row>
        <row r="34">
          <cell r="H34" t="str">
            <v>Retail – Large</v>
          </cell>
          <cell r="J34">
            <v>830</v>
          </cell>
          <cell r="K34">
            <v>774</v>
          </cell>
        </row>
        <row r="35">
          <cell r="H35" t="str">
            <v>Retail – Small</v>
          </cell>
          <cell r="J35">
            <v>840</v>
          </cell>
          <cell r="K35">
            <v>652</v>
          </cell>
        </row>
        <row r="36">
          <cell r="H36" t="str">
            <v>Storage – Conditioned</v>
          </cell>
          <cell r="J36">
            <v>223</v>
          </cell>
          <cell r="K36">
            <v>895</v>
          </cell>
        </row>
        <row r="37">
          <cell r="H37" t="str">
            <v>Storage – Unconditioned</v>
          </cell>
          <cell r="J37">
            <v>0</v>
          </cell>
          <cell r="K37">
            <v>0</v>
          </cell>
        </row>
        <row r="38">
          <cell r="H38" t="str">
            <v>Warehouses (Not Refrigerated)</v>
          </cell>
          <cell r="J38">
            <v>223</v>
          </cell>
          <cell r="K38">
            <v>895</v>
          </cell>
        </row>
        <row r="39">
          <cell r="H39" t="str">
            <v>Warehouses (Refrigerated)</v>
          </cell>
          <cell r="J39">
            <v>3569</v>
          </cell>
          <cell r="K39">
            <v>359</v>
          </cell>
        </row>
        <row r="40">
          <cell r="H40" t="str">
            <v>Waste Water Treatment Plant</v>
          </cell>
          <cell r="J40">
            <v>577</v>
          </cell>
          <cell r="K40">
            <v>461</v>
          </cell>
          <cell r="L40">
            <v>509</v>
          </cell>
        </row>
        <row r="48">
          <cell r="F48" t="str">
            <v>Elec Res or None</v>
          </cell>
        </row>
        <row r="49">
          <cell r="F49" t="str">
            <v>Other</v>
          </cell>
        </row>
      </sheetData>
      <sheetData sheetId="5">
        <row r="12">
          <cell r="S12">
            <v>1.1764705882352942</v>
          </cell>
          <cell r="T12">
            <v>1.1406844106463878</v>
          </cell>
          <cell r="U12">
            <v>1.1214953271028039</v>
          </cell>
          <cell r="X12">
            <v>0.72</v>
          </cell>
          <cell r="Y12">
            <v>0.68</v>
          </cell>
          <cell r="Z12">
            <v>0.64</v>
          </cell>
          <cell r="AA12">
            <v>0.6</v>
          </cell>
          <cell r="AC12">
            <v>0.6</v>
          </cell>
          <cell r="AD12">
            <v>0.57999999999999996</v>
          </cell>
          <cell r="AE12">
            <v>0.54</v>
          </cell>
        </row>
        <row r="13">
          <cell r="R13">
            <v>400</v>
          </cell>
          <cell r="S13">
            <v>7</v>
          </cell>
          <cell r="T13">
            <v>18</v>
          </cell>
          <cell r="U13">
            <v>26</v>
          </cell>
          <cell r="W13">
            <v>400</v>
          </cell>
          <cell r="AA13">
            <v>6</v>
          </cell>
          <cell r="AB13">
            <v>600</v>
          </cell>
          <cell r="AE13">
            <v>13</v>
          </cell>
        </row>
        <row r="14">
          <cell r="R14">
            <v>200</v>
          </cell>
          <cell r="S14">
            <v>14</v>
          </cell>
          <cell r="T14">
            <v>37</v>
          </cell>
          <cell r="U14">
            <v>52</v>
          </cell>
          <cell r="W14">
            <v>200</v>
          </cell>
          <cell r="Z14">
            <v>26</v>
          </cell>
          <cell r="AA14">
            <v>78</v>
          </cell>
          <cell r="AB14">
            <v>300</v>
          </cell>
          <cell r="AE14">
            <v>31</v>
          </cell>
        </row>
        <row r="15">
          <cell r="R15">
            <v>150</v>
          </cell>
          <cell r="S15">
            <v>18</v>
          </cell>
          <cell r="T15">
            <v>49</v>
          </cell>
          <cell r="U15">
            <v>69</v>
          </cell>
          <cell r="W15">
            <v>100</v>
          </cell>
          <cell r="X15">
            <v>0</v>
          </cell>
          <cell r="Y15">
            <v>104</v>
          </cell>
          <cell r="AB15">
            <v>200</v>
          </cell>
          <cell r="AC15">
            <v>44</v>
          </cell>
          <cell r="AD15">
            <v>70</v>
          </cell>
          <cell r="AE15">
            <v>122</v>
          </cell>
        </row>
        <row r="16">
          <cell r="R16">
            <v>100</v>
          </cell>
          <cell r="S16">
            <v>27</v>
          </cell>
          <cell r="T16">
            <v>73</v>
          </cell>
          <cell r="U16">
            <v>104</v>
          </cell>
          <cell r="W16">
            <v>50</v>
          </cell>
          <cell r="X16">
            <v>156</v>
          </cell>
          <cell r="Y16">
            <v>363</v>
          </cell>
          <cell r="AB16">
            <v>150</v>
          </cell>
          <cell r="AC16">
            <v>59</v>
          </cell>
          <cell r="AD16">
            <v>93</v>
          </cell>
          <cell r="AE16">
            <v>162</v>
          </cell>
        </row>
        <row r="17">
          <cell r="R17">
            <v>50</v>
          </cell>
          <cell r="S17">
            <v>55</v>
          </cell>
          <cell r="T17">
            <v>146</v>
          </cell>
          <cell r="U17">
            <v>207</v>
          </cell>
          <cell r="AB17">
            <v>100</v>
          </cell>
          <cell r="AC17">
            <v>88</v>
          </cell>
          <cell r="AD17">
            <v>140</v>
          </cell>
          <cell r="AE17">
            <v>244</v>
          </cell>
        </row>
        <row r="44">
          <cell r="V44">
            <v>2</v>
          </cell>
          <cell r="W44">
            <v>1.5</v>
          </cell>
          <cell r="X44">
            <v>1</v>
          </cell>
          <cell r="Y44">
            <v>0.75</v>
          </cell>
        </row>
        <row r="45">
          <cell r="U45">
            <v>0.92307692307692313</v>
          </cell>
          <cell r="V45">
            <v>3273</v>
          </cell>
          <cell r="W45">
            <v>3016</v>
          </cell>
          <cell r="X45">
            <v>2803</v>
          </cell>
          <cell r="Y45">
            <v>2733</v>
          </cell>
        </row>
        <row r="46">
          <cell r="U46">
            <v>0.66666666666666663</v>
          </cell>
          <cell r="V46">
            <v>3874</v>
          </cell>
          <cell r="W46">
            <v>3374</v>
          </cell>
          <cell r="X46">
            <v>3138</v>
          </cell>
          <cell r="Y46">
            <v>3078</v>
          </cell>
        </row>
        <row r="47">
          <cell r="U47">
            <v>0.5714285714285714</v>
          </cell>
          <cell r="W47">
            <v>3640</v>
          </cell>
          <cell r="X47">
            <v>3407</v>
          </cell>
          <cell r="Y47">
            <v>3236</v>
          </cell>
        </row>
        <row r="48">
          <cell r="U48">
            <v>0.46153846153846156</v>
          </cell>
          <cell r="X48">
            <v>3363</v>
          </cell>
          <cell r="Y48">
            <v>3460</v>
          </cell>
        </row>
        <row r="69">
          <cell r="M69">
            <v>0.75</v>
          </cell>
        </row>
        <row r="70">
          <cell r="M70">
            <v>1.4634146341463417</v>
          </cell>
        </row>
      </sheetData>
      <sheetData sheetId="6"/>
      <sheetData sheetId="7">
        <row r="4">
          <cell r="F4">
            <v>0</v>
          </cell>
          <cell r="G4">
            <v>0</v>
          </cell>
        </row>
        <row r="5">
          <cell r="F5">
            <v>0.63300000000000001</v>
          </cell>
          <cell r="G5">
            <v>0.46</v>
          </cell>
        </row>
        <row r="6">
          <cell r="F6">
            <v>0.65200000000000002</v>
          </cell>
          <cell r="G6">
            <v>0</v>
          </cell>
        </row>
        <row r="7">
          <cell r="C7">
            <v>0.65</v>
          </cell>
        </row>
        <row r="8">
          <cell r="C8">
            <v>0.55000000000000004</v>
          </cell>
        </row>
        <row r="14">
          <cell r="B14" t="str">
            <v>No Control or Bypass Damper</v>
          </cell>
        </row>
        <row r="15">
          <cell r="B15" t="str">
            <v>Discharge Dampers</v>
          </cell>
        </row>
        <row r="16">
          <cell r="B16" t="str">
            <v>Outlet Damper, BI and Airfoil Fans</v>
          </cell>
        </row>
        <row r="17">
          <cell r="B17" t="str">
            <v>Inlet Damper Box</v>
          </cell>
        </row>
        <row r="18">
          <cell r="B18" t="str">
            <v>Inlet Guide Vane, BI and Airfoil Fans</v>
          </cell>
        </row>
        <row r="19">
          <cell r="B19" t="str">
            <v>Inlet Vane Dampers</v>
          </cell>
        </row>
        <row r="20">
          <cell r="B20" t="str">
            <v>Outlet Damper, FC Fans</v>
          </cell>
        </row>
        <row r="21">
          <cell r="B21" t="str">
            <v>Eddy Current Drives</v>
          </cell>
        </row>
        <row r="22">
          <cell r="B22" t="str">
            <v>Inlet Guide Vane, FC Fans</v>
          </cell>
        </row>
        <row r="23">
          <cell r="B23" t="str">
            <v>VFD with duct static pressure controls</v>
          </cell>
        </row>
        <row r="24">
          <cell r="B24" t="str">
            <v>VFD with low or no duct static pressure</v>
          </cell>
        </row>
        <row r="42">
          <cell r="D42" t="str">
            <v>Fan Motor</v>
          </cell>
          <cell r="E42" t="str">
            <v>Chilled Water Pump</v>
          </cell>
          <cell r="F42" t="str">
            <v>Hot Water Pump</v>
          </cell>
        </row>
        <row r="43">
          <cell r="D43">
            <v>1954</v>
          </cell>
          <cell r="E43">
            <v>1121</v>
          </cell>
          <cell r="F43">
            <v>5376</v>
          </cell>
          <cell r="H43">
            <v>200</v>
          </cell>
          <cell r="I43">
            <v>50</v>
          </cell>
          <cell r="M43">
            <v>17143</v>
          </cell>
          <cell r="N43">
            <v>16121</v>
          </cell>
          <cell r="P43" t="str">
            <v>yes</v>
          </cell>
        </row>
        <row r="44">
          <cell r="D44">
            <v>4056</v>
          </cell>
          <cell r="E44">
            <v>1878</v>
          </cell>
          <cell r="F44">
            <v>5376</v>
          </cell>
          <cell r="H44">
            <v>100</v>
          </cell>
          <cell r="I44">
            <v>5000</v>
          </cell>
          <cell r="M44">
            <v>10663</v>
          </cell>
          <cell r="N44">
            <v>9641</v>
          </cell>
          <cell r="P44" t="str">
            <v>no</v>
          </cell>
        </row>
        <row r="45">
          <cell r="D45">
            <v>6376</v>
          </cell>
          <cell r="E45">
            <v>2713</v>
          </cell>
          <cell r="F45">
            <v>5376</v>
          </cell>
          <cell r="H45">
            <v>75</v>
          </cell>
          <cell r="I45">
            <v>3750</v>
          </cell>
          <cell r="M45">
            <v>9043</v>
          </cell>
          <cell r="N45">
            <v>8021</v>
          </cell>
        </row>
        <row r="46">
          <cell r="D46">
            <v>2187</v>
          </cell>
          <cell r="E46">
            <v>1205</v>
          </cell>
          <cell r="F46">
            <v>3229</v>
          </cell>
          <cell r="H46">
            <v>60</v>
          </cell>
          <cell r="I46">
            <v>3000</v>
          </cell>
          <cell r="M46">
            <v>8071</v>
          </cell>
          <cell r="N46">
            <v>7049</v>
          </cell>
        </row>
        <row r="47">
          <cell r="D47">
            <v>2187</v>
          </cell>
          <cell r="E47">
            <v>1205</v>
          </cell>
          <cell r="F47">
            <v>4038</v>
          </cell>
          <cell r="H47">
            <v>50</v>
          </cell>
          <cell r="I47">
            <v>2500</v>
          </cell>
          <cell r="M47">
            <v>6842</v>
          </cell>
          <cell r="N47">
            <v>5820</v>
          </cell>
        </row>
        <row r="48">
          <cell r="D48">
            <v>2187</v>
          </cell>
          <cell r="E48">
            <v>1205</v>
          </cell>
          <cell r="F48">
            <v>3229</v>
          </cell>
          <cell r="H48">
            <v>40</v>
          </cell>
          <cell r="I48">
            <v>2000</v>
          </cell>
          <cell r="M48">
            <v>6038</v>
          </cell>
          <cell r="N48">
            <v>5016</v>
          </cell>
        </row>
        <row r="49">
          <cell r="D49">
            <v>4055</v>
          </cell>
          <cell r="E49">
            <v>1877</v>
          </cell>
          <cell r="F49">
            <v>5376</v>
          </cell>
          <cell r="H49">
            <v>30</v>
          </cell>
          <cell r="I49">
            <v>1800</v>
          </cell>
          <cell r="M49">
            <v>5235</v>
          </cell>
          <cell r="N49">
            <v>4213</v>
          </cell>
        </row>
        <row r="50">
          <cell r="D50">
            <v>2586</v>
          </cell>
          <cell r="E50">
            <v>1348</v>
          </cell>
          <cell r="F50">
            <v>5376</v>
          </cell>
          <cell r="H50">
            <v>25</v>
          </cell>
          <cell r="I50">
            <v>1600</v>
          </cell>
          <cell r="M50">
            <v>4833</v>
          </cell>
          <cell r="N50">
            <v>3811</v>
          </cell>
        </row>
        <row r="51">
          <cell r="D51">
            <v>2857</v>
          </cell>
          <cell r="E51">
            <v>1446</v>
          </cell>
          <cell r="F51">
            <v>5376</v>
          </cell>
          <cell r="H51">
            <v>20</v>
          </cell>
          <cell r="I51">
            <v>1500</v>
          </cell>
          <cell r="M51">
            <v>4432</v>
          </cell>
          <cell r="N51">
            <v>3410</v>
          </cell>
        </row>
        <row r="52">
          <cell r="D52">
            <v>4730</v>
          </cell>
          <cell r="E52">
            <v>2120</v>
          </cell>
          <cell r="F52">
            <v>5376</v>
          </cell>
          <cell r="H52">
            <v>15</v>
          </cell>
          <cell r="I52">
            <v>1350</v>
          </cell>
          <cell r="M52">
            <v>4030</v>
          </cell>
          <cell r="N52">
            <v>3008</v>
          </cell>
        </row>
        <row r="53">
          <cell r="D53">
            <v>6631</v>
          </cell>
          <cell r="E53">
            <v>2805</v>
          </cell>
          <cell r="F53">
            <v>5376</v>
          </cell>
          <cell r="H53">
            <v>10</v>
          </cell>
          <cell r="I53">
            <v>1100</v>
          </cell>
          <cell r="M53">
            <v>2737</v>
          </cell>
          <cell r="N53">
            <v>2370</v>
          </cell>
        </row>
        <row r="54">
          <cell r="D54">
            <v>3064</v>
          </cell>
          <cell r="E54">
            <v>1521</v>
          </cell>
          <cell r="F54">
            <v>5942</v>
          </cell>
          <cell r="H54">
            <v>7.5</v>
          </cell>
          <cell r="I54">
            <v>900</v>
          </cell>
          <cell r="M54">
            <v>2581</v>
          </cell>
          <cell r="N54">
            <v>2215</v>
          </cell>
        </row>
        <row r="55">
          <cell r="D55">
            <v>3066</v>
          </cell>
          <cell r="E55">
            <v>1521</v>
          </cell>
          <cell r="F55">
            <v>5376</v>
          </cell>
          <cell r="H55">
            <v>5</v>
          </cell>
          <cell r="I55">
            <v>800</v>
          </cell>
          <cell r="M55">
            <v>2426</v>
          </cell>
          <cell r="N55">
            <v>2059</v>
          </cell>
        </row>
        <row r="56">
          <cell r="D56">
            <v>3064</v>
          </cell>
          <cell r="E56">
            <v>1521</v>
          </cell>
          <cell r="F56">
            <v>5942</v>
          </cell>
          <cell r="H56">
            <v>4</v>
          </cell>
          <cell r="I56">
            <v>700</v>
          </cell>
          <cell r="M56">
            <v>2344</v>
          </cell>
          <cell r="N56">
            <v>1977</v>
          </cell>
        </row>
        <row r="57">
          <cell r="D57">
            <v>3748</v>
          </cell>
          <cell r="E57">
            <v>1767</v>
          </cell>
          <cell r="F57">
            <v>5376</v>
          </cell>
          <cell r="H57">
            <v>3</v>
          </cell>
          <cell r="I57">
            <v>600</v>
          </cell>
          <cell r="M57">
            <v>2261</v>
          </cell>
          <cell r="N57">
            <v>1894</v>
          </cell>
        </row>
        <row r="58">
          <cell r="D58">
            <v>7674</v>
          </cell>
          <cell r="E58">
            <v>3180</v>
          </cell>
          <cell r="F58">
            <v>8760</v>
          </cell>
          <cell r="H58">
            <v>2</v>
          </cell>
          <cell r="I58">
            <v>500</v>
          </cell>
          <cell r="M58">
            <v>2178</v>
          </cell>
          <cell r="N58">
            <v>1811</v>
          </cell>
        </row>
        <row r="59">
          <cell r="D59">
            <v>7665</v>
          </cell>
          <cell r="E59">
            <v>3177</v>
          </cell>
          <cell r="F59">
            <v>5376</v>
          </cell>
        </row>
        <row r="60">
          <cell r="D60">
            <v>3748</v>
          </cell>
          <cell r="E60">
            <v>1767</v>
          </cell>
          <cell r="F60">
            <v>5376</v>
          </cell>
        </row>
        <row r="61">
          <cell r="D61">
            <v>5840</v>
          </cell>
          <cell r="E61">
            <v>2520</v>
          </cell>
          <cell r="F61">
            <v>5428</v>
          </cell>
        </row>
        <row r="62">
          <cell r="D62">
            <v>3748</v>
          </cell>
          <cell r="E62">
            <v>1767</v>
          </cell>
          <cell r="F62">
            <v>3038</v>
          </cell>
        </row>
        <row r="63">
          <cell r="D63">
            <v>3748</v>
          </cell>
          <cell r="E63">
            <v>1767</v>
          </cell>
          <cell r="F63">
            <v>3038</v>
          </cell>
        </row>
        <row r="64">
          <cell r="D64">
            <v>5477</v>
          </cell>
          <cell r="E64">
            <v>2389</v>
          </cell>
          <cell r="F64">
            <v>5376</v>
          </cell>
        </row>
        <row r="65">
          <cell r="D65">
            <v>7665</v>
          </cell>
          <cell r="E65">
            <v>3177</v>
          </cell>
          <cell r="F65">
            <v>5376</v>
          </cell>
        </row>
        <row r="66">
          <cell r="D66">
            <v>3748</v>
          </cell>
          <cell r="E66">
            <v>1767</v>
          </cell>
          <cell r="F66">
            <v>5376</v>
          </cell>
        </row>
        <row r="67">
          <cell r="D67">
            <v>1954</v>
          </cell>
          <cell r="E67">
            <v>1121</v>
          </cell>
          <cell r="F67">
            <v>5376</v>
          </cell>
        </row>
        <row r="68">
          <cell r="D68">
            <v>3748</v>
          </cell>
          <cell r="E68">
            <v>1767</v>
          </cell>
          <cell r="F68">
            <v>3038</v>
          </cell>
        </row>
        <row r="69">
          <cell r="D69">
            <v>3748</v>
          </cell>
          <cell r="E69">
            <v>1767</v>
          </cell>
          <cell r="F69">
            <v>3038</v>
          </cell>
        </row>
        <row r="70">
          <cell r="D70">
            <v>1955</v>
          </cell>
          <cell r="E70">
            <v>1121</v>
          </cell>
          <cell r="F70">
            <v>5376</v>
          </cell>
        </row>
        <row r="71">
          <cell r="D71">
            <v>6456</v>
          </cell>
          <cell r="E71">
            <v>2742</v>
          </cell>
          <cell r="F71">
            <v>5376</v>
          </cell>
        </row>
        <row r="72">
          <cell r="D72">
            <v>4182</v>
          </cell>
          <cell r="E72">
            <v>1923</v>
          </cell>
          <cell r="F72">
            <v>5376</v>
          </cell>
        </row>
        <row r="73">
          <cell r="D73">
            <v>4057</v>
          </cell>
          <cell r="E73">
            <v>1878</v>
          </cell>
          <cell r="F73">
            <v>2344</v>
          </cell>
        </row>
        <row r="74">
          <cell r="D74">
            <v>4057</v>
          </cell>
          <cell r="E74">
            <v>1878</v>
          </cell>
          <cell r="F74">
            <v>2344</v>
          </cell>
        </row>
        <row r="75">
          <cell r="D75">
            <v>2602</v>
          </cell>
          <cell r="E75">
            <v>1354</v>
          </cell>
          <cell r="F75">
            <v>5376</v>
          </cell>
        </row>
        <row r="76">
          <cell r="D76">
            <v>2602</v>
          </cell>
          <cell r="E76">
            <v>1354</v>
          </cell>
          <cell r="F76">
            <v>5376</v>
          </cell>
        </row>
        <row r="77">
          <cell r="D77">
            <v>2602</v>
          </cell>
          <cell r="E77">
            <v>1354</v>
          </cell>
          <cell r="F77">
            <v>5376</v>
          </cell>
        </row>
        <row r="78">
          <cell r="D78">
            <v>2602</v>
          </cell>
          <cell r="E78">
            <v>1354</v>
          </cell>
          <cell r="F78">
            <v>0</v>
          </cell>
        </row>
        <row r="79">
          <cell r="D79">
            <v>6631</v>
          </cell>
          <cell r="E79">
            <v>2805</v>
          </cell>
          <cell r="F79">
            <v>5376</v>
          </cell>
        </row>
      </sheetData>
      <sheetData sheetId="8"/>
      <sheetData sheetId="9">
        <row r="12">
          <cell r="E12" t="str">
            <v>Time of Sale - Professional Installation</v>
          </cell>
          <cell r="F12">
            <v>204</v>
          </cell>
        </row>
        <row r="13">
          <cell r="E13" t="str">
            <v>Time of Sale - Self-installed</v>
          </cell>
          <cell r="F13">
            <v>154</v>
          </cell>
        </row>
        <row r="14">
          <cell r="E14" t="str">
            <v>Retrofit - Professional Installation</v>
          </cell>
          <cell r="F14">
            <v>258</v>
          </cell>
        </row>
        <row r="15">
          <cell r="E15" t="str">
            <v>Retrofit - Self-Installed</v>
          </cell>
          <cell r="F15">
            <v>208</v>
          </cell>
        </row>
      </sheetData>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Instructions"/>
      <sheetName val="Methodology"/>
      <sheetName val="HVAC Calculator"/>
      <sheetName val="HVAC Calculations"/>
      <sheetName val="HVAC Lookups"/>
      <sheetName val="HVAC Equipment Lookups"/>
      <sheetName val="VFD Calculator"/>
      <sheetName val="VFD Calculations"/>
      <sheetName val="Smart Thermostat Calculator"/>
      <sheetName val="Smart Thermostat Lookups"/>
      <sheetName val="Version Log"/>
    </sheetNames>
    <sheetDataSet>
      <sheetData sheetId="0"/>
      <sheetData sheetId="1"/>
      <sheetData sheetId="2"/>
      <sheetData sheetId="3"/>
      <sheetData sheetId="4">
        <row r="3">
          <cell r="B3" t="str">
            <v>Early Replacement</v>
          </cell>
          <cell r="D3" t="str">
            <v>Air Cooled Chiller</v>
          </cell>
        </row>
        <row r="4">
          <cell r="B4" t="str">
            <v>Time of Sale</v>
          </cell>
          <cell r="D4" t="str">
            <v>Water Cooled Chiller</v>
          </cell>
          <cell r="H4" t="str">
            <v>Arena/Auditorium/Convention</v>
          </cell>
          <cell r="J4">
            <v>861</v>
          </cell>
          <cell r="K4">
            <v>1168</v>
          </cell>
        </row>
        <row r="5">
          <cell r="B5" t="str">
            <v>New Construction</v>
          </cell>
          <cell r="D5" t="str">
            <v>Unitary Air Conditioner</v>
          </cell>
          <cell r="H5" t="str">
            <v>Auto-Related</v>
          </cell>
          <cell r="J5">
            <v>840</v>
          </cell>
          <cell r="K5">
            <v>652</v>
          </cell>
        </row>
        <row r="6">
          <cell r="D6" t="str">
            <v>Unitary Heat Pump</v>
          </cell>
          <cell r="H6" t="str">
            <v>Convenience Stores</v>
          </cell>
          <cell r="J6">
            <v>618</v>
          </cell>
          <cell r="K6">
            <v>1031</v>
          </cell>
        </row>
        <row r="7">
          <cell r="D7" t="str">
            <v>Packaged Terminal Air Conditioner</v>
          </cell>
          <cell r="H7" t="str">
            <v>Daycare</v>
          </cell>
          <cell r="J7">
            <v>269</v>
          </cell>
          <cell r="K7">
            <v>700</v>
          </cell>
        </row>
        <row r="8">
          <cell r="B8" t="str">
            <v>EER/SEER/IEER</v>
          </cell>
          <cell r="D8" t="str">
            <v>Packaged Terminal Heat Pump</v>
          </cell>
          <cell r="H8" t="str">
            <v>Education – College/University</v>
          </cell>
          <cell r="J8">
            <v>723</v>
          </cell>
          <cell r="K8">
            <v>555</v>
          </cell>
          <cell r="L8">
            <v>743</v>
          </cell>
        </row>
        <row r="9">
          <cell r="B9" t="str">
            <v>kW/ton</v>
          </cell>
          <cell r="D9" t="str">
            <v>Ductless Mini Split Heat Pump</v>
          </cell>
          <cell r="H9" t="str">
            <v>Education – K-12</v>
          </cell>
          <cell r="J9">
            <v>309</v>
          </cell>
          <cell r="K9">
            <v>754</v>
          </cell>
          <cell r="L9">
            <v>336</v>
          </cell>
        </row>
        <row r="10">
          <cell r="D10" t="str">
            <v>Geothermal Heat Pump</v>
          </cell>
          <cell r="H10" t="str">
            <v>Grocery</v>
          </cell>
          <cell r="J10">
            <v>618</v>
          </cell>
          <cell r="K10">
            <v>1031</v>
          </cell>
        </row>
        <row r="11">
          <cell r="D11" t="str">
            <v>Air Conditioner Water Cooled</v>
          </cell>
          <cell r="H11" t="str">
            <v>Gymnasium/Performing Arts Theater</v>
          </cell>
          <cell r="J11">
            <v>861</v>
          </cell>
          <cell r="K11">
            <v>1168</v>
          </cell>
        </row>
        <row r="12">
          <cell r="B12" t="str">
            <v>tons</v>
          </cell>
          <cell r="D12" t="str">
            <v>Air Conditioner Evaporatively Cooled</v>
          </cell>
          <cell r="H12" t="str">
            <v>Industrial – 1 Shift/Light Mfctg</v>
          </cell>
          <cell r="J12">
            <v>419</v>
          </cell>
          <cell r="K12">
            <v>613</v>
          </cell>
        </row>
        <row r="13">
          <cell r="B13" t="str">
            <v>Btu/h</v>
          </cell>
          <cell r="D13" t="str">
            <v>Room Air Conditioner</v>
          </cell>
          <cell r="H13" t="str">
            <v>Industrial – 2 Shift</v>
          </cell>
          <cell r="J13">
            <v>796</v>
          </cell>
          <cell r="K13">
            <v>153</v>
          </cell>
          <cell r="L13">
            <v>738</v>
          </cell>
        </row>
        <row r="14">
          <cell r="D14" t="str">
            <v>VRF Air Conditioner</v>
          </cell>
          <cell r="H14" t="str">
            <v>Industrial – 3 Shift</v>
          </cell>
          <cell r="J14">
            <v>796</v>
          </cell>
          <cell r="K14">
            <v>153</v>
          </cell>
          <cell r="L14">
            <v>738</v>
          </cell>
        </row>
        <row r="15">
          <cell r="D15" t="str">
            <v>VRF Heat Pump</v>
          </cell>
          <cell r="H15" t="str">
            <v>Lodging – Common Areas</v>
          </cell>
          <cell r="J15">
            <v>1386</v>
          </cell>
          <cell r="K15">
            <v>268</v>
          </cell>
        </row>
        <row r="16">
          <cell r="D16" t="str">
            <v>Single Package Vertical Air Conditioner</v>
          </cell>
          <cell r="H16" t="str">
            <v>Lodging (MF, Dorms)</v>
          </cell>
          <cell r="J16">
            <v>1668</v>
          </cell>
          <cell r="K16">
            <v>2350</v>
          </cell>
          <cell r="L16">
            <v>1641</v>
          </cell>
        </row>
        <row r="17">
          <cell r="D17" t="str">
            <v>Single Package Vertical Heat Pump</v>
          </cell>
          <cell r="H17" t="str">
            <v>Lodging Hotel (Guest Rooms)</v>
          </cell>
          <cell r="J17">
            <v>1668</v>
          </cell>
          <cell r="K17">
            <v>2350</v>
          </cell>
          <cell r="L17">
            <v>1641</v>
          </cell>
        </row>
        <row r="18">
          <cell r="H18" t="str">
            <v>Medical – Clinic</v>
          </cell>
          <cell r="J18">
            <v>577</v>
          </cell>
          <cell r="K18">
            <v>461</v>
          </cell>
          <cell r="L18">
            <v>509</v>
          </cell>
        </row>
        <row r="19">
          <cell r="H19" t="str">
            <v>Medical – Hospital</v>
          </cell>
          <cell r="J19">
            <v>1114</v>
          </cell>
          <cell r="K19">
            <v>224</v>
          </cell>
          <cell r="L19">
            <v>1430</v>
          </cell>
        </row>
        <row r="20">
          <cell r="H20" t="str">
            <v>Multifamily/Common Areas</v>
          </cell>
          <cell r="J20">
            <v>1386</v>
          </cell>
          <cell r="K20">
            <v>268</v>
          </cell>
        </row>
        <row r="21">
          <cell r="H21" t="str">
            <v>Museum/Library</v>
          </cell>
          <cell r="J21">
            <v>577</v>
          </cell>
          <cell r="K21">
            <v>461</v>
          </cell>
          <cell r="L21">
            <v>509</v>
          </cell>
        </row>
        <row r="22">
          <cell r="H22" t="str">
            <v>Nursing Homes</v>
          </cell>
          <cell r="J22">
            <v>592</v>
          </cell>
          <cell r="K22">
            <v>977</v>
          </cell>
          <cell r="L22">
            <v>547</v>
          </cell>
        </row>
        <row r="23">
          <cell r="H23" t="str">
            <v>Office</v>
          </cell>
          <cell r="J23">
            <v>577</v>
          </cell>
          <cell r="K23">
            <v>461</v>
          </cell>
          <cell r="L23">
            <v>509</v>
          </cell>
        </row>
        <row r="24">
          <cell r="H24" t="str">
            <v>Other</v>
          </cell>
          <cell r="J24">
            <v>577</v>
          </cell>
          <cell r="K24">
            <v>461</v>
          </cell>
          <cell r="L24">
            <v>509</v>
          </cell>
        </row>
        <row r="25">
          <cell r="H25" t="str">
            <v>Penitentiary</v>
          </cell>
          <cell r="J25">
            <v>1114</v>
          </cell>
          <cell r="K25">
            <v>224</v>
          </cell>
          <cell r="L25">
            <v>1430</v>
          </cell>
        </row>
        <row r="26">
          <cell r="H26" t="str">
            <v>Police/Fire Stations</v>
          </cell>
          <cell r="J26">
            <v>577</v>
          </cell>
          <cell r="K26">
            <v>461</v>
          </cell>
          <cell r="L26">
            <v>509</v>
          </cell>
        </row>
        <row r="27">
          <cell r="H27" t="str">
            <v>Post Office/Town Hall/Court</v>
          </cell>
          <cell r="J27">
            <v>577</v>
          </cell>
          <cell r="K27">
            <v>461</v>
          </cell>
          <cell r="L27">
            <v>509</v>
          </cell>
        </row>
        <row r="28">
          <cell r="H28" t="str">
            <v>Public Assembly</v>
          </cell>
          <cell r="J28">
            <v>861</v>
          </cell>
          <cell r="K28">
            <v>1168</v>
          </cell>
        </row>
        <row r="29">
          <cell r="H29" t="str">
            <v>Public Order &amp; Safety</v>
          </cell>
          <cell r="J29">
            <v>577</v>
          </cell>
          <cell r="K29">
            <v>461</v>
          </cell>
          <cell r="L29">
            <v>509</v>
          </cell>
        </row>
        <row r="30">
          <cell r="H30" t="str">
            <v>Public Services (Non-food)</v>
          </cell>
          <cell r="J30">
            <v>577</v>
          </cell>
          <cell r="K30">
            <v>461</v>
          </cell>
          <cell r="L30">
            <v>509</v>
          </cell>
        </row>
        <row r="31">
          <cell r="H31" t="str">
            <v>Religious Worship/Church</v>
          </cell>
          <cell r="J31">
            <v>577</v>
          </cell>
          <cell r="K31">
            <v>461</v>
          </cell>
          <cell r="L31">
            <v>509</v>
          </cell>
        </row>
        <row r="32">
          <cell r="H32" t="str">
            <v>Restaurant – Fast-Food</v>
          </cell>
          <cell r="J32">
            <v>665</v>
          </cell>
          <cell r="K32">
            <v>1285</v>
          </cell>
        </row>
        <row r="33">
          <cell r="H33" t="str">
            <v>Restaurant – Sit-Down</v>
          </cell>
          <cell r="J33">
            <v>700</v>
          </cell>
          <cell r="K33">
            <v>1185</v>
          </cell>
        </row>
        <row r="34">
          <cell r="H34" t="str">
            <v>Retail – Large</v>
          </cell>
          <cell r="J34">
            <v>830</v>
          </cell>
          <cell r="K34">
            <v>774</v>
          </cell>
        </row>
        <row r="35">
          <cell r="H35" t="str">
            <v>Retail – Small</v>
          </cell>
          <cell r="J35">
            <v>840</v>
          </cell>
          <cell r="K35">
            <v>652</v>
          </cell>
        </row>
        <row r="36">
          <cell r="H36" t="str">
            <v>Storage – Conditioned</v>
          </cell>
          <cell r="J36">
            <v>223</v>
          </cell>
          <cell r="K36">
            <v>895</v>
          </cell>
        </row>
        <row r="37">
          <cell r="H37" t="str">
            <v>Storage – Unconditioned</v>
          </cell>
          <cell r="J37">
            <v>0</v>
          </cell>
          <cell r="K37">
            <v>0</v>
          </cell>
        </row>
        <row r="38">
          <cell r="H38" t="str">
            <v>Warehouses (Not Refrigerated)</v>
          </cell>
          <cell r="J38">
            <v>223</v>
          </cell>
          <cell r="K38">
            <v>895</v>
          </cell>
        </row>
        <row r="39">
          <cell r="H39" t="str">
            <v>Warehouses (Refrigerated)</v>
          </cell>
          <cell r="J39">
            <v>3569</v>
          </cell>
          <cell r="K39">
            <v>359</v>
          </cell>
        </row>
        <row r="40">
          <cell r="H40" t="str">
            <v>Waste Water Treatment Plant</v>
          </cell>
          <cell r="J40">
            <v>577</v>
          </cell>
          <cell r="K40">
            <v>461</v>
          </cell>
          <cell r="L40">
            <v>509</v>
          </cell>
        </row>
        <row r="48">
          <cell r="F48" t="str">
            <v>Elec Res or None</v>
          </cell>
        </row>
        <row r="49">
          <cell r="F49" t="str">
            <v>Other</v>
          </cell>
        </row>
      </sheetData>
      <sheetData sheetId="5">
        <row r="12">
          <cell r="S12">
            <v>1.1764705882352942</v>
          </cell>
          <cell r="T12">
            <v>1.1406844106463878</v>
          </cell>
          <cell r="U12">
            <v>1.1214953271028039</v>
          </cell>
          <cell r="X12">
            <v>0.72</v>
          </cell>
          <cell r="Y12">
            <v>0.68</v>
          </cell>
          <cell r="Z12">
            <v>0.64</v>
          </cell>
          <cell r="AA12">
            <v>0.6</v>
          </cell>
          <cell r="AC12">
            <v>0.6</v>
          </cell>
          <cell r="AD12">
            <v>0.57999999999999996</v>
          </cell>
          <cell r="AE12">
            <v>0.54</v>
          </cell>
        </row>
        <row r="13">
          <cell r="R13">
            <v>400</v>
          </cell>
          <cell r="S13">
            <v>7</v>
          </cell>
          <cell r="T13">
            <v>18</v>
          </cell>
          <cell r="U13">
            <v>26</v>
          </cell>
          <cell r="W13">
            <v>400</v>
          </cell>
          <cell r="AA13">
            <v>6</v>
          </cell>
          <cell r="AB13">
            <v>600</v>
          </cell>
          <cell r="AE13">
            <v>13</v>
          </cell>
        </row>
        <row r="14">
          <cell r="R14">
            <v>200</v>
          </cell>
          <cell r="S14">
            <v>14</v>
          </cell>
          <cell r="T14">
            <v>37</v>
          </cell>
          <cell r="U14">
            <v>52</v>
          </cell>
          <cell r="W14">
            <v>200</v>
          </cell>
          <cell r="Z14">
            <v>26</v>
          </cell>
          <cell r="AA14">
            <v>78</v>
          </cell>
          <cell r="AB14">
            <v>300</v>
          </cell>
          <cell r="AE14">
            <v>31</v>
          </cell>
        </row>
        <row r="15">
          <cell r="R15">
            <v>150</v>
          </cell>
          <cell r="S15">
            <v>18</v>
          </cell>
          <cell r="T15">
            <v>49</v>
          </cell>
          <cell r="U15">
            <v>69</v>
          </cell>
          <cell r="W15">
            <v>100</v>
          </cell>
          <cell r="X15">
            <v>0</v>
          </cell>
          <cell r="Y15">
            <v>104</v>
          </cell>
          <cell r="AB15">
            <v>200</v>
          </cell>
          <cell r="AC15">
            <v>44</v>
          </cell>
          <cell r="AD15">
            <v>70</v>
          </cell>
          <cell r="AE15">
            <v>122</v>
          </cell>
        </row>
        <row r="16">
          <cell r="R16">
            <v>100</v>
          </cell>
          <cell r="S16">
            <v>27</v>
          </cell>
          <cell r="T16">
            <v>73</v>
          </cell>
          <cell r="U16">
            <v>104</v>
          </cell>
          <cell r="W16">
            <v>50</v>
          </cell>
          <cell r="X16">
            <v>156</v>
          </cell>
          <cell r="Y16">
            <v>363</v>
          </cell>
          <cell r="AB16">
            <v>150</v>
          </cell>
          <cell r="AC16">
            <v>59</v>
          </cell>
          <cell r="AD16">
            <v>93</v>
          </cell>
          <cell r="AE16">
            <v>162</v>
          </cell>
        </row>
        <row r="17">
          <cell r="R17">
            <v>50</v>
          </cell>
          <cell r="S17">
            <v>55</v>
          </cell>
          <cell r="T17">
            <v>146</v>
          </cell>
          <cell r="U17">
            <v>207</v>
          </cell>
          <cell r="AB17">
            <v>100</v>
          </cell>
          <cell r="AC17">
            <v>88</v>
          </cell>
          <cell r="AD17">
            <v>140</v>
          </cell>
          <cell r="AE17">
            <v>244</v>
          </cell>
        </row>
        <row r="44">
          <cell r="V44">
            <v>2</v>
          </cell>
          <cell r="W44">
            <v>1.5</v>
          </cell>
          <cell r="X44">
            <v>1</v>
          </cell>
          <cell r="Y44">
            <v>0.75</v>
          </cell>
        </row>
        <row r="45">
          <cell r="U45">
            <v>0.92307692307692313</v>
          </cell>
          <cell r="V45">
            <v>3273</v>
          </cell>
          <cell r="W45">
            <v>3016</v>
          </cell>
          <cell r="X45">
            <v>2803</v>
          </cell>
          <cell r="Y45">
            <v>2733</v>
          </cell>
        </row>
        <row r="46">
          <cell r="U46">
            <v>0.66666666666666663</v>
          </cell>
          <cell r="V46">
            <v>3874</v>
          </cell>
          <cell r="W46">
            <v>3374</v>
          </cell>
          <cell r="X46">
            <v>3138</v>
          </cell>
          <cell r="Y46">
            <v>3078</v>
          </cell>
        </row>
        <row r="47">
          <cell r="U47">
            <v>0.5714285714285714</v>
          </cell>
          <cell r="W47">
            <v>3640</v>
          </cell>
          <cell r="X47">
            <v>3407</v>
          </cell>
          <cell r="Y47">
            <v>3236</v>
          </cell>
        </row>
        <row r="48">
          <cell r="U48">
            <v>0.46153846153846156</v>
          </cell>
          <cell r="X48">
            <v>3363</v>
          </cell>
          <cell r="Y48">
            <v>3460</v>
          </cell>
        </row>
        <row r="69">
          <cell r="M69">
            <v>0.75</v>
          </cell>
        </row>
        <row r="70">
          <cell r="M70">
            <v>1.4634146341463417</v>
          </cell>
        </row>
      </sheetData>
      <sheetData sheetId="6"/>
      <sheetData sheetId="7">
        <row r="4">
          <cell r="F4">
            <v>0</v>
          </cell>
          <cell r="G4">
            <v>0</v>
          </cell>
        </row>
        <row r="5">
          <cell r="F5">
            <v>0.63300000000000001</v>
          </cell>
          <cell r="G5">
            <v>0.46</v>
          </cell>
        </row>
        <row r="6">
          <cell r="F6">
            <v>0.65200000000000002</v>
          </cell>
          <cell r="G6">
            <v>0</v>
          </cell>
        </row>
        <row r="7">
          <cell r="C7">
            <v>0.65</v>
          </cell>
        </row>
        <row r="8">
          <cell r="C8">
            <v>0.55000000000000004</v>
          </cell>
        </row>
        <row r="14">
          <cell r="B14" t="str">
            <v>No Control or Bypass Damper</v>
          </cell>
        </row>
        <row r="15">
          <cell r="B15" t="str">
            <v>Discharge Dampers</v>
          </cell>
        </row>
        <row r="16">
          <cell r="B16" t="str">
            <v>Outlet Damper, BI and Airfoil Fans</v>
          </cell>
        </row>
        <row r="17">
          <cell r="B17" t="str">
            <v>Inlet Damper Box</v>
          </cell>
        </row>
        <row r="18">
          <cell r="B18" t="str">
            <v>Inlet Guide Vane, BI and Airfoil Fans</v>
          </cell>
        </row>
        <row r="19">
          <cell r="B19" t="str">
            <v>Inlet Vane Dampers</v>
          </cell>
        </row>
        <row r="20">
          <cell r="B20" t="str">
            <v>Outlet Damper, FC Fans</v>
          </cell>
        </row>
        <row r="21">
          <cell r="B21" t="str">
            <v>Eddy Current Drives</v>
          </cell>
        </row>
        <row r="22">
          <cell r="B22" t="str">
            <v>Inlet Guide Vane, FC Fans</v>
          </cell>
        </row>
        <row r="23">
          <cell r="B23" t="str">
            <v>VFD with duct static pressure controls</v>
          </cell>
        </row>
        <row r="24">
          <cell r="B24" t="str">
            <v>VFD with low or no duct static pressure</v>
          </cell>
        </row>
        <row r="42">
          <cell r="D42" t="str">
            <v>Fan Motor</v>
          </cell>
          <cell r="E42" t="str">
            <v>Chilled Water Pump</v>
          </cell>
          <cell r="F42" t="str">
            <v>Hot Water Pump</v>
          </cell>
        </row>
        <row r="43">
          <cell r="D43">
            <v>1954</v>
          </cell>
          <cell r="E43">
            <v>1121</v>
          </cell>
          <cell r="F43">
            <v>5376</v>
          </cell>
          <cell r="H43">
            <v>200</v>
          </cell>
          <cell r="I43">
            <v>50</v>
          </cell>
          <cell r="M43">
            <v>17143</v>
          </cell>
          <cell r="N43">
            <v>16121</v>
          </cell>
          <cell r="P43" t="str">
            <v>yes</v>
          </cell>
        </row>
        <row r="44">
          <cell r="D44">
            <v>4056</v>
          </cell>
          <cell r="E44">
            <v>1878</v>
          </cell>
          <cell r="F44">
            <v>5376</v>
          </cell>
          <cell r="H44">
            <v>100</v>
          </cell>
          <cell r="I44">
            <v>5000</v>
          </cell>
          <cell r="M44">
            <v>10663</v>
          </cell>
          <cell r="N44">
            <v>9641</v>
          </cell>
          <cell r="P44" t="str">
            <v>no</v>
          </cell>
        </row>
        <row r="45">
          <cell r="D45">
            <v>6376</v>
          </cell>
          <cell r="E45">
            <v>2713</v>
          </cell>
          <cell r="F45">
            <v>5376</v>
          </cell>
          <cell r="H45">
            <v>75</v>
          </cell>
          <cell r="I45">
            <v>3750</v>
          </cell>
          <cell r="M45">
            <v>9043</v>
          </cell>
          <cell r="N45">
            <v>8021</v>
          </cell>
        </row>
        <row r="46">
          <cell r="D46">
            <v>2187</v>
          </cell>
          <cell r="E46">
            <v>1205</v>
          </cell>
          <cell r="F46">
            <v>3229</v>
          </cell>
          <cell r="H46">
            <v>60</v>
          </cell>
          <cell r="I46">
            <v>3000</v>
          </cell>
          <cell r="M46">
            <v>8071</v>
          </cell>
          <cell r="N46">
            <v>7049</v>
          </cell>
        </row>
        <row r="47">
          <cell r="D47">
            <v>2187</v>
          </cell>
          <cell r="E47">
            <v>1205</v>
          </cell>
          <cell r="F47">
            <v>4038</v>
          </cell>
          <cell r="H47">
            <v>50</v>
          </cell>
          <cell r="I47">
            <v>2500</v>
          </cell>
          <cell r="M47">
            <v>6842</v>
          </cell>
          <cell r="N47">
            <v>5820</v>
          </cell>
        </row>
        <row r="48">
          <cell r="D48">
            <v>2187</v>
          </cell>
          <cell r="E48">
            <v>1205</v>
          </cell>
          <cell r="F48">
            <v>3229</v>
          </cell>
          <cell r="H48">
            <v>40</v>
          </cell>
          <cell r="I48">
            <v>2000</v>
          </cell>
          <cell r="M48">
            <v>6038</v>
          </cell>
          <cell r="N48">
            <v>5016</v>
          </cell>
        </row>
        <row r="49">
          <cell r="D49">
            <v>4055</v>
          </cell>
          <cell r="E49">
            <v>1877</v>
          </cell>
          <cell r="F49">
            <v>5376</v>
          </cell>
          <cell r="H49">
            <v>30</v>
          </cell>
          <cell r="I49">
            <v>1800</v>
          </cell>
          <cell r="M49">
            <v>5235</v>
          </cell>
          <cell r="N49">
            <v>4213</v>
          </cell>
        </row>
        <row r="50">
          <cell r="D50">
            <v>2586</v>
          </cell>
          <cell r="E50">
            <v>1348</v>
          </cell>
          <cell r="F50">
            <v>5376</v>
          </cell>
          <cell r="H50">
            <v>25</v>
          </cell>
          <cell r="I50">
            <v>1600</v>
          </cell>
          <cell r="M50">
            <v>4833</v>
          </cell>
          <cell r="N50">
            <v>3811</v>
          </cell>
        </row>
        <row r="51">
          <cell r="D51">
            <v>2857</v>
          </cell>
          <cell r="E51">
            <v>1446</v>
          </cell>
          <cell r="F51">
            <v>5376</v>
          </cell>
          <cell r="H51">
            <v>20</v>
          </cell>
          <cell r="I51">
            <v>1500</v>
          </cell>
          <cell r="M51">
            <v>4432</v>
          </cell>
          <cell r="N51">
            <v>3410</v>
          </cell>
        </row>
        <row r="52">
          <cell r="D52">
            <v>4730</v>
          </cell>
          <cell r="E52">
            <v>2120</v>
          </cell>
          <cell r="F52">
            <v>5376</v>
          </cell>
          <cell r="H52">
            <v>15</v>
          </cell>
          <cell r="I52">
            <v>1350</v>
          </cell>
          <cell r="M52">
            <v>4030</v>
          </cell>
          <cell r="N52">
            <v>3008</v>
          </cell>
        </row>
        <row r="53">
          <cell r="D53">
            <v>6631</v>
          </cell>
          <cell r="E53">
            <v>2805</v>
          </cell>
          <cell r="F53">
            <v>5376</v>
          </cell>
          <cell r="H53">
            <v>10</v>
          </cell>
          <cell r="I53">
            <v>1100</v>
          </cell>
          <cell r="M53">
            <v>2737</v>
          </cell>
          <cell r="N53">
            <v>2370</v>
          </cell>
        </row>
        <row r="54">
          <cell r="D54">
            <v>3064</v>
          </cell>
          <cell r="E54">
            <v>1521</v>
          </cell>
          <cell r="F54">
            <v>5942</v>
          </cell>
          <cell r="H54">
            <v>7.5</v>
          </cell>
          <cell r="I54">
            <v>900</v>
          </cell>
          <cell r="M54">
            <v>2581</v>
          </cell>
          <cell r="N54">
            <v>2215</v>
          </cell>
        </row>
        <row r="55">
          <cell r="D55">
            <v>3066</v>
          </cell>
          <cell r="E55">
            <v>1521</v>
          </cell>
          <cell r="F55">
            <v>5376</v>
          </cell>
          <cell r="H55">
            <v>5</v>
          </cell>
          <cell r="I55">
            <v>800</v>
          </cell>
          <cell r="M55">
            <v>2426</v>
          </cell>
          <cell r="N55">
            <v>2059</v>
          </cell>
        </row>
        <row r="56">
          <cell r="D56">
            <v>3064</v>
          </cell>
          <cell r="E56">
            <v>1521</v>
          </cell>
          <cell r="F56">
            <v>5942</v>
          </cell>
          <cell r="H56">
            <v>4</v>
          </cell>
          <cell r="I56">
            <v>700</v>
          </cell>
          <cell r="M56">
            <v>2344</v>
          </cell>
          <cell r="N56">
            <v>1977</v>
          </cell>
        </row>
        <row r="57">
          <cell r="D57">
            <v>3748</v>
          </cell>
          <cell r="E57">
            <v>1767</v>
          </cell>
          <cell r="F57">
            <v>5376</v>
          </cell>
          <cell r="H57">
            <v>3</v>
          </cell>
          <cell r="I57">
            <v>600</v>
          </cell>
          <cell r="M57">
            <v>2261</v>
          </cell>
          <cell r="N57">
            <v>1894</v>
          </cell>
        </row>
        <row r="58">
          <cell r="D58">
            <v>7674</v>
          </cell>
          <cell r="E58">
            <v>3180</v>
          </cell>
          <cell r="F58">
            <v>8760</v>
          </cell>
          <cell r="H58">
            <v>2</v>
          </cell>
          <cell r="I58">
            <v>500</v>
          </cell>
          <cell r="M58">
            <v>2178</v>
          </cell>
          <cell r="N58">
            <v>1811</v>
          </cell>
        </row>
        <row r="59">
          <cell r="D59">
            <v>7665</v>
          </cell>
          <cell r="E59">
            <v>3177</v>
          </cell>
          <cell r="F59">
            <v>5376</v>
          </cell>
        </row>
        <row r="60">
          <cell r="D60">
            <v>3748</v>
          </cell>
          <cell r="E60">
            <v>1767</v>
          </cell>
          <cell r="F60">
            <v>5376</v>
          </cell>
        </row>
        <row r="61">
          <cell r="D61">
            <v>5840</v>
          </cell>
          <cell r="E61">
            <v>2520</v>
          </cell>
          <cell r="F61">
            <v>5428</v>
          </cell>
        </row>
        <row r="62">
          <cell r="D62">
            <v>3748</v>
          </cell>
          <cell r="E62">
            <v>1767</v>
          </cell>
          <cell r="F62">
            <v>3038</v>
          </cell>
        </row>
        <row r="63">
          <cell r="D63">
            <v>3748</v>
          </cell>
          <cell r="E63">
            <v>1767</v>
          </cell>
          <cell r="F63">
            <v>3038</v>
          </cell>
        </row>
        <row r="64">
          <cell r="D64">
            <v>5477</v>
          </cell>
          <cell r="E64">
            <v>2389</v>
          </cell>
          <cell r="F64">
            <v>5376</v>
          </cell>
        </row>
        <row r="65">
          <cell r="D65">
            <v>7665</v>
          </cell>
          <cell r="E65">
            <v>3177</v>
          </cell>
          <cell r="F65">
            <v>5376</v>
          </cell>
        </row>
        <row r="66">
          <cell r="D66">
            <v>3748</v>
          </cell>
          <cell r="E66">
            <v>1767</v>
          </cell>
          <cell r="F66">
            <v>5376</v>
          </cell>
        </row>
        <row r="67">
          <cell r="D67">
            <v>1954</v>
          </cell>
          <cell r="E67">
            <v>1121</v>
          </cell>
          <cell r="F67">
            <v>5376</v>
          </cell>
        </row>
        <row r="68">
          <cell r="D68">
            <v>3748</v>
          </cell>
          <cell r="E68">
            <v>1767</v>
          </cell>
          <cell r="F68">
            <v>3038</v>
          </cell>
        </row>
        <row r="69">
          <cell r="D69">
            <v>3748</v>
          </cell>
          <cell r="E69">
            <v>1767</v>
          </cell>
          <cell r="F69">
            <v>3038</v>
          </cell>
        </row>
        <row r="70">
          <cell r="D70">
            <v>1955</v>
          </cell>
          <cell r="E70">
            <v>1121</v>
          </cell>
          <cell r="F70">
            <v>5376</v>
          </cell>
        </row>
        <row r="71">
          <cell r="D71">
            <v>6456</v>
          </cell>
          <cell r="E71">
            <v>2742</v>
          </cell>
          <cell r="F71">
            <v>5376</v>
          </cell>
        </row>
        <row r="72">
          <cell r="D72">
            <v>4182</v>
          </cell>
          <cell r="E72">
            <v>1923</v>
          </cell>
          <cell r="F72">
            <v>5376</v>
          </cell>
        </row>
        <row r="73">
          <cell r="D73">
            <v>4057</v>
          </cell>
          <cell r="E73">
            <v>1878</v>
          </cell>
          <cell r="F73">
            <v>2344</v>
          </cell>
        </row>
        <row r="74">
          <cell r="D74">
            <v>4057</v>
          </cell>
          <cell r="E74">
            <v>1878</v>
          </cell>
          <cell r="F74">
            <v>2344</v>
          </cell>
        </row>
        <row r="75">
          <cell r="D75">
            <v>2602</v>
          </cell>
          <cell r="E75">
            <v>1354</v>
          </cell>
          <cell r="F75">
            <v>5376</v>
          </cell>
        </row>
        <row r="76">
          <cell r="D76">
            <v>2602</v>
          </cell>
          <cell r="E76">
            <v>1354</v>
          </cell>
          <cell r="F76">
            <v>5376</v>
          </cell>
        </row>
        <row r="77">
          <cell r="D77">
            <v>2602</v>
          </cell>
          <cell r="E77">
            <v>1354</v>
          </cell>
          <cell r="F77">
            <v>5376</v>
          </cell>
        </row>
        <row r="78">
          <cell r="D78">
            <v>2602</v>
          </cell>
          <cell r="E78">
            <v>1354</v>
          </cell>
          <cell r="F78">
            <v>0</v>
          </cell>
        </row>
        <row r="79">
          <cell r="D79">
            <v>6631</v>
          </cell>
          <cell r="E79">
            <v>2805</v>
          </cell>
          <cell r="F79">
            <v>5376</v>
          </cell>
        </row>
      </sheetData>
      <sheetData sheetId="8"/>
      <sheetData sheetId="9">
        <row r="12">
          <cell r="E12" t="str">
            <v>Time of Sale - Professional Installation</v>
          </cell>
          <cell r="F12">
            <v>204</v>
          </cell>
        </row>
        <row r="13">
          <cell r="E13" t="str">
            <v>Time of Sale - Self-installed</v>
          </cell>
          <cell r="F13">
            <v>154</v>
          </cell>
        </row>
        <row r="14">
          <cell r="E14" t="str">
            <v>Retrofit - Professional Installation</v>
          </cell>
          <cell r="F14">
            <v>258</v>
          </cell>
        </row>
        <row r="15">
          <cell r="E15" t="str">
            <v>Retrofit - Self-Installed</v>
          </cell>
          <cell r="F15">
            <v>208</v>
          </cell>
        </row>
      </sheetData>
      <sheetData sheetId="10"/>
    </sheetDataSet>
  </externalBook>
</externalLink>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Concourse">
  <a:themeElements>
    <a:clrScheme name="CLEAResult">
      <a:dk1>
        <a:sysClr val="windowText" lastClr="000000"/>
      </a:dk1>
      <a:lt1>
        <a:sysClr val="window" lastClr="FFFFFF"/>
      </a:lt1>
      <a:dk2>
        <a:srgbClr val="404040"/>
      </a:dk2>
      <a:lt2>
        <a:srgbClr val="EFE9E5"/>
      </a:lt2>
      <a:accent1>
        <a:srgbClr val="F50000"/>
      </a:accent1>
      <a:accent2>
        <a:srgbClr val="054B56"/>
      </a:accent2>
      <a:accent3>
        <a:srgbClr val="007299"/>
      </a:accent3>
      <a:accent4>
        <a:srgbClr val="92B7BC"/>
      </a:accent4>
      <a:accent5>
        <a:srgbClr val="F4CE00"/>
      </a:accent5>
      <a:accent6>
        <a:srgbClr val="EFE9E5"/>
      </a:accent6>
      <a:hlink>
        <a:srgbClr val="44B9E8"/>
      </a:hlink>
      <a:folHlink>
        <a:srgbClr val="44B9E8"/>
      </a:folHlink>
    </a:clrScheme>
    <a:fontScheme name="CLEAResult">
      <a:majorFont>
        <a:latin typeface="Arial"/>
        <a:ea typeface=""/>
        <a:cs typeface=""/>
      </a:majorFont>
      <a:minorFont>
        <a:latin typeface="Arial"/>
        <a:ea typeface=""/>
        <a:cs typeface=""/>
      </a:minorFont>
    </a:fontScheme>
    <a:fmtScheme name="Concourse">
      <a:fillStyleLst>
        <a:solidFill>
          <a:schemeClr val="phClr"/>
        </a:solidFill>
        <a:gradFill rotWithShape="1">
          <a:gsLst>
            <a:gs pos="0">
              <a:schemeClr val="phClr">
                <a:tint val="62000"/>
                <a:satMod val="180000"/>
              </a:schemeClr>
            </a:gs>
            <a:gs pos="65000">
              <a:schemeClr val="phClr">
                <a:tint val="32000"/>
                <a:satMod val="250000"/>
              </a:schemeClr>
            </a:gs>
            <a:gs pos="100000">
              <a:schemeClr val="phClr">
                <a:tint val="23000"/>
                <a:satMod val="300000"/>
              </a:schemeClr>
            </a:gs>
          </a:gsLst>
          <a:lin ang="16200000" scaled="0"/>
        </a:gradFill>
        <a:gradFill rotWithShape="1">
          <a:gsLst>
            <a:gs pos="0">
              <a:schemeClr val="phClr">
                <a:shade val="15000"/>
                <a:satMod val="180000"/>
              </a:schemeClr>
            </a:gs>
            <a:gs pos="50000">
              <a:schemeClr val="phClr">
                <a:shade val="45000"/>
                <a:satMod val="170000"/>
              </a:schemeClr>
            </a:gs>
            <a:gs pos="70000">
              <a:schemeClr val="phClr">
                <a:tint val="99000"/>
                <a:shade val="65000"/>
                <a:satMod val="155000"/>
              </a:schemeClr>
            </a:gs>
            <a:gs pos="100000">
              <a:schemeClr val="phClr">
                <a:tint val="95500"/>
                <a:shade val="100000"/>
                <a:satMod val="155000"/>
              </a:schemeClr>
            </a:gs>
          </a:gsLst>
          <a:lin ang="16200000" scaled="0"/>
        </a:gradFill>
      </a:fillStyleLst>
      <a:lnStyleLst>
        <a:ln w="9525" cap="flat" cmpd="sng" algn="ctr">
          <a:solidFill>
            <a:schemeClr val="phClr"/>
          </a:solidFill>
          <a:prstDash val="solid"/>
        </a:ln>
        <a:ln w="55000" cap="flat" cmpd="thickThin" algn="ctr">
          <a:solidFill>
            <a:schemeClr val="phClr"/>
          </a:solidFill>
          <a:prstDash val="solid"/>
        </a:ln>
        <a:ln w="63500" cap="flat" cmpd="thickThin" algn="ctr">
          <a:solidFill>
            <a:schemeClr val="phClr"/>
          </a:solidFill>
          <a:prstDash val="solid"/>
        </a:ln>
      </a:lnStyleLst>
      <a:effectStyleLst>
        <a:effectStyle>
          <a:effectLst>
            <a:outerShdw blurRad="50800" dist="38100" dir="5400000" rotWithShape="0">
              <a:srgbClr val="000000">
                <a:alpha val="35000"/>
              </a:srgbClr>
            </a:outerShdw>
          </a:effectLst>
        </a:effectStyle>
        <a:effectStyle>
          <a:effectLst>
            <a:outerShdw blurRad="50800" dist="38100" dir="5400000" rotWithShape="0">
              <a:srgbClr val="000000">
                <a:alpha val="35000"/>
              </a:srgbClr>
            </a:outerShdw>
          </a:effectLst>
        </a:effectStyle>
        <a:effectStyle>
          <a:effectLst>
            <a:outerShdw blurRad="63500" dist="38100" dir="5400000" rotWithShape="0">
              <a:srgbClr val="000000">
                <a:alpha val="45000"/>
              </a:srgbClr>
            </a:outerShdw>
          </a:effectLst>
          <a:scene3d>
            <a:camera prst="orthographicFront" fov="0">
              <a:rot lat="0" lon="0" rev="0"/>
            </a:camera>
            <a:lightRig rig="glow" dir="t">
              <a:rot lat="0" lon="0" rev="6360000"/>
            </a:lightRig>
          </a:scene3d>
          <a:sp3d contourW="1000" prstMaterial="flat">
            <a:bevelT w="95250" h="101600"/>
            <a:contourClr>
              <a:schemeClr val="phClr">
                <a:satMod val="300000"/>
              </a:schemeClr>
            </a:contourClr>
          </a:sp3d>
        </a:effectStyle>
      </a:effectStyleLst>
      <a:bgFillStyleLst>
        <a:solidFill>
          <a:schemeClr val="phClr"/>
        </a:solidFill>
        <a:gradFill rotWithShape="1">
          <a:gsLst>
            <a:gs pos="0">
              <a:schemeClr val="phClr">
                <a:tint val="55000"/>
                <a:satMod val="300000"/>
              </a:schemeClr>
            </a:gs>
            <a:gs pos="40000">
              <a:schemeClr val="phClr">
                <a:tint val="65000"/>
                <a:satMod val="300000"/>
              </a:schemeClr>
            </a:gs>
            <a:gs pos="100000">
              <a:schemeClr val="phClr">
                <a:shade val="65000"/>
                <a:satMod val="300000"/>
              </a:schemeClr>
            </a:gs>
          </a:gsLst>
          <a:path path="circle">
            <a:fillToRect l="65000" b="98000"/>
          </a:path>
        </a:gradFill>
        <a:blipFill>
          <a:blip xmlns:r="http://schemas.openxmlformats.org/officeDocument/2006/relationships" r:embed="rId1">
            <a:duotone>
              <a:schemeClr val="phClr">
                <a:shade val="60000"/>
                <a:satMod val="110000"/>
              </a:schemeClr>
              <a:schemeClr val="phClr">
                <a:tint val="95000"/>
              </a:schemeClr>
            </a:duotone>
          </a:blip>
          <a:tile tx="0" ty="0" sx="50000" sy="5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B1B4FD-AF98-4301-B57E-9AC21313C13F}">
  <sheetPr>
    <tabColor theme="7"/>
  </sheetPr>
  <dimension ref="A1:I43"/>
  <sheetViews>
    <sheetView zoomScaleNormal="100" workbookViewId="0">
      <selection activeCell="A18" sqref="A18:C18"/>
    </sheetView>
  </sheetViews>
  <sheetFormatPr defaultColWidth="0" defaultRowHeight="14.25" zeroHeight="1"/>
  <cols>
    <col min="1" max="1" width="47.625" style="60" customWidth="1"/>
    <col min="2" max="2" width="35.75" style="60" customWidth="1"/>
    <col min="3" max="3" width="48.125" style="60" customWidth="1"/>
    <col min="4" max="8" width="8.75" style="60" hidden="1" customWidth="1"/>
    <col min="9" max="9" width="17.25" style="60" hidden="1" customWidth="1"/>
    <col min="10" max="16384" width="8.75" style="60" hidden="1"/>
  </cols>
  <sheetData>
    <row r="1" spans="1:9">
      <c r="A1" s="49"/>
      <c r="B1" s="156" t="s">
        <v>104</v>
      </c>
      <c r="C1" s="156"/>
      <c r="D1" s="49"/>
      <c r="E1" s="49"/>
      <c r="F1" s="49"/>
      <c r="G1" s="49"/>
      <c r="H1" s="49"/>
      <c r="I1" s="49"/>
    </row>
    <row r="2" spans="1:9">
      <c r="A2" s="49"/>
      <c r="B2" s="156"/>
      <c r="C2" s="156"/>
      <c r="D2" s="49"/>
      <c r="E2" s="49"/>
      <c r="F2" s="49"/>
      <c r="G2" s="49"/>
      <c r="H2" s="49"/>
      <c r="I2" s="49"/>
    </row>
    <row r="3" spans="1:9">
      <c r="A3" s="49"/>
      <c r="B3" s="156"/>
      <c r="C3" s="156"/>
      <c r="D3" s="49"/>
      <c r="E3" s="49"/>
      <c r="F3" s="49"/>
      <c r="G3" s="49"/>
      <c r="H3" s="49"/>
      <c r="I3" s="49"/>
    </row>
    <row r="4" spans="1:9">
      <c r="A4" s="49"/>
      <c r="B4" s="156"/>
      <c r="C4" s="156"/>
      <c r="D4" s="49"/>
      <c r="E4" s="49"/>
      <c r="F4" s="49"/>
      <c r="G4" s="49"/>
      <c r="H4" s="49"/>
      <c r="I4" s="49"/>
    </row>
    <row r="5" spans="1:9">
      <c r="A5" s="49"/>
      <c r="B5" s="156"/>
      <c r="C5" s="156"/>
      <c r="D5" s="49"/>
      <c r="E5" s="49"/>
      <c r="F5" s="49"/>
      <c r="G5" s="49"/>
      <c r="H5" s="49"/>
      <c r="I5" s="49"/>
    </row>
    <row r="6" spans="1:9">
      <c r="A6" s="49"/>
      <c r="B6" s="156"/>
      <c r="C6" s="156"/>
      <c r="D6" s="49"/>
      <c r="E6" s="49"/>
      <c r="F6" s="49"/>
      <c r="G6" s="49"/>
      <c r="H6" s="49"/>
      <c r="I6" s="49"/>
    </row>
    <row r="7" spans="1:9">
      <c r="A7" s="59"/>
      <c r="B7" s="59"/>
      <c r="C7" s="58"/>
      <c r="D7" s="49"/>
      <c r="E7" s="49"/>
      <c r="F7" s="49"/>
      <c r="G7" s="49"/>
      <c r="H7" s="49"/>
      <c r="I7" s="49"/>
    </row>
    <row r="8" spans="1:9" ht="14.25" customHeight="1">
      <c r="A8" s="161" t="s">
        <v>103</v>
      </c>
      <c r="B8" s="161"/>
      <c r="C8" s="161"/>
    </row>
    <row r="9" spans="1:9" ht="14.25" customHeight="1">
      <c r="A9" s="161"/>
      <c r="B9" s="161"/>
      <c r="C9" s="161"/>
    </row>
    <row r="10" spans="1:9" ht="14.25" customHeight="1">
      <c r="A10" s="161"/>
      <c r="B10" s="161"/>
      <c r="C10" s="161"/>
    </row>
    <row r="11" spans="1:9">
      <c r="A11" s="57"/>
      <c r="B11" s="57"/>
      <c r="C11" s="57"/>
    </row>
    <row r="12" spans="1:9" ht="20.25">
      <c r="A12" s="61" t="s">
        <v>81</v>
      </c>
      <c r="B12" s="53"/>
      <c r="C12" s="48"/>
    </row>
    <row r="13" spans="1:9">
      <c r="A13" s="158" t="s">
        <v>0</v>
      </c>
      <c r="B13" s="158"/>
      <c r="C13" s="46"/>
    </row>
    <row r="14" spans="1:9">
      <c r="A14" s="159" t="s">
        <v>1</v>
      </c>
      <c r="B14" s="159"/>
      <c r="C14" s="46"/>
    </row>
    <row r="15" spans="1:9" ht="15">
      <c r="A15" s="56"/>
      <c r="B15" s="56"/>
      <c r="C15" s="56"/>
    </row>
    <row r="16" spans="1:9" ht="20.25">
      <c r="A16" s="62" t="s">
        <v>2</v>
      </c>
      <c r="B16" s="51"/>
      <c r="C16" s="56"/>
    </row>
    <row r="17" spans="1:3" ht="14.25" customHeight="1">
      <c r="A17" s="63" t="s">
        <v>96</v>
      </c>
      <c r="B17" s="51"/>
      <c r="C17" s="56"/>
    </row>
    <row r="18" spans="1:3">
      <c r="A18" s="157" t="s">
        <v>97</v>
      </c>
      <c r="B18" s="157"/>
      <c r="C18" s="157"/>
    </row>
    <row r="19" spans="1:3" ht="14.25" customHeight="1">
      <c r="A19" s="62"/>
      <c r="B19" s="51"/>
      <c r="C19" s="56"/>
    </row>
    <row r="20" spans="1:3" ht="15" hidden="1">
      <c r="A20" s="63" t="s">
        <v>3</v>
      </c>
      <c r="B20" s="55"/>
      <c r="C20" s="54"/>
    </row>
    <row r="21" spans="1:3" hidden="1">
      <c r="A21" s="157" t="s">
        <v>4</v>
      </c>
      <c r="B21" s="157"/>
      <c r="C21" s="157"/>
    </row>
    <row r="23" spans="1:3" ht="15">
      <c r="A23" s="52" t="s">
        <v>22</v>
      </c>
      <c r="B23" s="55"/>
      <c r="C23" s="54"/>
    </row>
    <row r="24" spans="1:3">
      <c r="A24" s="157" t="s">
        <v>108</v>
      </c>
      <c r="B24" s="157"/>
      <c r="C24" s="157"/>
    </row>
    <row r="25" spans="1:3">
      <c r="A25" s="54"/>
      <c r="B25" s="54"/>
      <c r="C25" s="54"/>
    </row>
    <row r="26" spans="1:3" ht="15">
      <c r="A26" s="52" t="s">
        <v>23</v>
      </c>
      <c r="B26" s="55"/>
      <c r="C26" s="54"/>
    </row>
    <row r="27" spans="1:3">
      <c r="A27" s="157" t="s">
        <v>109</v>
      </c>
      <c r="B27" s="157"/>
      <c r="C27" s="157"/>
    </row>
    <row r="28" spans="1:3">
      <c r="A28" s="54"/>
      <c r="B28" s="54"/>
      <c r="C28" s="54"/>
    </row>
    <row r="29" spans="1:3" ht="15">
      <c r="A29" s="52" t="s">
        <v>24</v>
      </c>
      <c r="B29" s="55"/>
      <c r="C29" s="54"/>
    </row>
    <row r="30" spans="1:3" ht="27" customHeight="1">
      <c r="A30" s="157" t="s">
        <v>119</v>
      </c>
      <c r="B30" s="157"/>
      <c r="C30" s="157"/>
    </row>
    <row r="31" spans="1:3">
      <c r="A31" s="54"/>
      <c r="B31" s="54"/>
      <c r="C31" s="54"/>
    </row>
    <row r="32" spans="1:3" ht="15">
      <c r="A32" s="52" t="s">
        <v>76</v>
      </c>
      <c r="B32" s="55"/>
      <c r="C32" s="54"/>
    </row>
    <row r="33" spans="1:3" ht="42.75" customHeight="1">
      <c r="A33" s="157" t="s">
        <v>80</v>
      </c>
      <c r="B33" s="157"/>
      <c r="C33" s="157"/>
    </row>
    <row r="34" spans="1:3">
      <c r="A34" s="54"/>
      <c r="B34" s="54"/>
      <c r="C34" s="54"/>
    </row>
    <row r="35" spans="1:3" ht="15">
      <c r="A35" s="52" t="s">
        <v>25</v>
      </c>
      <c r="B35" s="55"/>
      <c r="C35" s="54"/>
    </row>
    <row r="36" spans="1:3" ht="33" customHeight="1">
      <c r="A36" s="160" t="s">
        <v>110</v>
      </c>
      <c r="B36" s="160"/>
      <c r="C36" s="160"/>
    </row>
    <row r="37" spans="1:3" ht="14.25" customHeight="1">
      <c r="A37" s="64"/>
      <c r="B37" s="64"/>
      <c r="C37" s="64"/>
    </row>
    <row r="38" spans="1:3" ht="15" customHeight="1">
      <c r="A38" s="52" t="s">
        <v>111</v>
      </c>
      <c r="B38" s="64"/>
      <c r="C38" s="64"/>
    </row>
    <row r="39" spans="1:3" ht="21.75" customHeight="1">
      <c r="A39" s="160" t="s">
        <v>112</v>
      </c>
      <c r="B39" s="160"/>
      <c r="C39" s="160"/>
    </row>
    <row r="40" spans="1:3" ht="15" hidden="1">
      <c r="A40" s="52" t="s">
        <v>5</v>
      </c>
      <c r="B40" s="55"/>
      <c r="C40" s="54"/>
    </row>
    <row r="41" spans="1:3" hidden="1">
      <c r="A41" s="157" t="s">
        <v>6</v>
      </c>
      <c r="B41" s="157"/>
      <c r="C41" s="157"/>
    </row>
    <row r="42" spans="1:3" ht="15" hidden="1">
      <c r="A42" s="56"/>
      <c r="B42" s="56"/>
      <c r="C42" s="56"/>
    </row>
    <row r="43" spans="1:3"/>
  </sheetData>
  <sheetProtection algorithmName="SHA-512" hashValue="tCH3XswUEJoipPs+hJvPNzkVWmv3LNoWoKP2kfp/8SgQwv0Gt3S+g4qy1sHxyJbOiGvJo3qqL15FgHjnaicS+w==" saltValue="DD5kE6rlTWmzpNmZLaTpCg==" spinCount="100000" sheet="1" objects="1" scenarios="1"/>
  <mergeCells count="13">
    <mergeCell ref="B1:C6"/>
    <mergeCell ref="A41:C41"/>
    <mergeCell ref="A13:B13"/>
    <mergeCell ref="A14:B14"/>
    <mergeCell ref="A21:C21"/>
    <mergeCell ref="A33:C33"/>
    <mergeCell ref="A36:C36"/>
    <mergeCell ref="A24:C24"/>
    <mergeCell ref="A27:C27"/>
    <mergeCell ref="A30:C30"/>
    <mergeCell ref="A18:C18"/>
    <mergeCell ref="A8:C10"/>
    <mergeCell ref="A39:C39"/>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B6CC64-4E7A-4337-BAF7-27CFAFED3647}">
  <dimension ref="A2:O34"/>
  <sheetViews>
    <sheetView showGridLines="0" zoomScale="90" zoomScaleNormal="90" workbookViewId="0">
      <selection activeCell="D8" sqref="D8"/>
    </sheetView>
  </sheetViews>
  <sheetFormatPr defaultRowHeight="14.25"/>
  <cols>
    <col min="1" max="1" width="9" style="89"/>
    <col min="2" max="2" width="31.875" style="89" customWidth="1"/>
    <col min="3" max="3" width="40.125" style="89" bestFit="1" customWidth="1"/>
    <col min="4" max="4" width="16.125" style="89" customWidth="1"/>
    <col min="5" max="5" width="9" style="89"/>
    <col min="6" max="6" width="10" style="89" customWidth="1"/>
    <col min="7" max="8" width="9" style="89"/>
    <col min="9" max="9" width="34.625" style="89" customWidth="1"/>
    <col min="10" max="12" width="9" style="89"/>
    <col min="13" max="13" width="31.375" style="89" customWidth="1"/>
    <col min="14" max="14" width="30.375" style="89" customWidth="1"/>
    <col min="15" max="15" width="37.5" style="89" customWidth="1"/>
    <col min="16" max="16384" width="9" style="89"/>
  </cols>
  <sheetData>
    <row r="2" spans="1:15" ht="15" thickBot="1"/>
    <row r="3" spans="1:15" ht="69.95" customHeight="1">
      <c r="A3" s="103"/>
      <c r="B3" s="104" t="s">
        <v>26</v>
      </c>
      <c r="C3" s="98" t="s">
        <v>31</v>
      </c>
      <c r="D3" s="98" t="s">
        <v>32</v>
      </c>
      <c r="E3" s="98" t="s">
        <v>27</v>
      </c>
      <c r="F3" s="98" t="s">
        <v>28</v>
      </c>
      <c r="G3" s="99" t="s">
        <v>34</v>
      </c>
      <c r="H3" s="90"/>
      <c r="I3" s="91" t="s">
        <v>26</v>
      </c>
      <c r="J3" s="91" t="s">
        <v>36</v>
      </c>
      <c r="M3" s="103"/>
      <c r="N3" s="103"/>
      <c r="O3" s="103"/>
    </row>
    <row r="4" spans="1:15" ht="14.1" customHeight="1">
      <c r="B4" s="105" t="s">
        <v>22</v>
      </c>
      <c r="C4" s="106"/>
      <c r="D4" s="107">
        <v>24</v>
      </c>
      <c r="E4" s="107">
        <v>3.2000000000000002E-3</v>
      </c>
      <c r="F4" s="100">
        <v>4</v>
      </c>
      <c r="G4" s="101">
        <v>5</v>
      </c>
      <c r="H4" s="90"/>
      <c r="I4" s="92" t="s">
        <v>22</v>
      </c>
      <c r="J4" s="93">
        <v>4</v>
      </c>
      <c r="M4" s="108" t="s">
        <v>30</v>
      </c>
      <c r="N4" s="103" t="s">
        <v>136</v>
      </c>
      <c r="O4" s="103"/>
    </row>
    <row r="5" spans="1:15">
      <c r="B5" s="108" t="s">
        <v>116</v>
      </c>
      <c r="C5" s="107"/>
      <c r="D5" s="107">
        <v>119</v>
      </c>
      <c r="E5" s="107">
        <v>1.61E-2</v>
      </c>
      <c r="F5" s="100">
        <v>4</v>
      </c>
      <c r="G5" s="101">
        <v>5</v>
      </c>
      <c r="I5" s="94" t="s">
        <v>37</v>
      </c>
      <c r="J5" s="95">
        <v>4</v>
      </c>
      <c r="M5" s="108" t="s">
        <v>38</v>
      </c>
      <c r="N5" s="103" t="s">
        <v>137</v>
      </c>
      <c r="O5" s="103"/>
    </row>
    <row r="6" spans="1:15" ht="15.75" customHeight="1">
      <c r="B6" s="108" t="s">
        <v>117</v>
      </c>
      <c r="C6" s="107"/>
      <c r="D6" s="107">
        <v>22</v>
      </c>
      <c r="E6" s="107">
        <v>3.0000000000000001E-3</v>
      </c>
      <c r="F6" s="100">
        <v>4</v>
      </c>
      <c r="G6" s="101">
        <v>5</v>
      </c>
      <c r="I6" s="94" t="s">
        <v>29</v>
      </c>
      <c r="J6" s="95">
        <v>6</v>
      </c>
      <c r="M6" s="109" t="s">
        <v>35</v>
      </c>
      <c r="N6" s="103" t="s">
        <v>138</v>
      </c>
      <c r="O6" s="103"/>
    </row>
    <row r="7" spans="1:15">
      <c r="B7" s="108" t="s">
        <v>39</v>
      </c>
      <c r="C7" s="107" t="s">
        <v>54</v>
      </c>
      <c r="D7" s="107">
        <v>16</v>
      </c>
      <c r="E7" s="107">
        <v>2.2000000000000001E-3</v>
      </c>
      <c r="F7" s="100">
        <v>6</v>
      </c>
      <c r="G7" s="101">
        <v>10</v>
      </c>
      <c r="I7" s="94" t="s">
        <v>30</v>
      </c>
      <c r="J7" s="95">
        <v>6</v>
      </c>
      <c r="M7" s="103"/>
      <c r="N7" s="103"/>
      <c r="O7" s="103"/>
    </row>
    <row r="8" spans="1:15">
      <c r="B8" s="108" t="s">
        <v>30</v>
      </c>
      <c r="C8" s="107" t="s">
        <v>118</v>
      </c>
      <c r="D8" s="107">
        <v>73</v>
      </c>
      <c r="E8" s="107">
        <v>9.7999999999999997E-3</v>
      </c>
      <c r="F8" s="100">
        <v>6</v>
      </c>
      <c r="G8" s="101">
        <v>10</v>
      </c>
      <c r="I8" s="94" t="s">
        <v>38</v>
      </c>
      <c r="J8" s="95">
        <v>6</v>
      </c>
      <c r="M8" s="125"/>
      <c r="N8" s="125"/>
      <c r="O8" s="125"/>
    </row>
    <row r="9" spans="1:15" ht="15" thickBot="1">
      <c r="B9" s="108" t="s">
        <v>30</v>
      </c>
      <c r="C9" s="107" t="s">
        <v>41</v>
      </c>
      <c r="D9" s="107">
        <v>151</v>
      </c>
      <c r="E9" s="107">
        <v>2.0299999999999999E-2</v>
      </c>
      <c r="F9" s="100">
        <v>6</v>
      </c>
      <c r="G9" s="101">
        <v>10</v>
      </c>
      <c r="I9" s="96" t="s">
        <v>35</v>
      </c>
      <c r="J9" s="97">
        <v>6</v>
      </c>
      <c r="M9" s="126"/>
      <c r="N9" s="126"/>
      <c r="O9" s="126"/>
    </row>
    <row r="10" spans="1:15">
      <c r="B10" s="108" t="s">
        <v>30</v>
      </c>
      <c r="C10" s="107" t="s">
        <v>42</v>
      </c>
      <c r="D10" s="107">
        <v>162</v>
      </c>
      <c r="E10" s="107">
        <v>2.18E-2</v>
      </c>
      <c r="F10" s="100">
        <v>6</v>
      </c>
      <c r="G10" s="101">
        <v>10</v>
      </c>
      <c r="M10" s="126"/>
      <c r="N10" s="126"/>
      <c r="O10" s="126"/>
    </row>
    <row r="11" spans="1:15">
      <c r="B11" s="108" t="s">
        <v>38</v>
      </c>
      <c r="C11" s="107" t="s">
        <v>43</v>
      </c>
      <c r="D11" s="107">
        <v>26</v>
      </c>
      <c r="E11" s="107">
        <v>3.5000000000000001E-3</v>
      </c>
      <c r="F11" s="100">
        <v>6</v>
      </c>
      <c r="G11" s="101">
        <v>10</v>
      </c>
      <c r="M11" s="126"/>
      <c r="N11" s="126"/>
      <c r="O11" s="126"/>
    </row>
    <row r="12" spans="1:15">
      <c r="B12" s="108" t="s">
        <v>38</v>
      </c>
      <c r="C12" s="107" t="s">
        <v>44</v>
      </c>
      <c r="D12" s="107">
        <v>73</v>
      </c>
      <c r="E12" s="107">
        <v>9.7999999999999997E-3</v>
      </c>
      <c r="F12" s="100">
        <v>6</v>
      </c>
      <c r="G12" s="101">
        <v>10</v>
      </c>
      <c r="M12" s="127"/>
      <c r="N12" s="126"/>
      <c r="O12" s="126"/>
    </row>
    <row r="13" spans="1:15">
      <c r="B13" s="108" t="s">
        <v>38</v>
      </c>
      <c r="C13" s="107" t="s">
        <v>45</v>
      </c>
      <c r="D13" s="107">
        <v>104</v>
      </c>
      <c r="E13" s="107">
        <v>1.4E-2</v>
      </c>
      <c r="F13" s="100">
        <v>6</v>
      </c>
      <c r="G13" s="101">
        <v>10</v>
      </c>
      <c r="M13" s="127"/>
      <c r="N13" s="126"/>
      <c r="O13" s="126"/>
    </row>
    <row r="14" spans="1:15">
      <c r="B14" s="108" t="s">
        <v>38</v>
      </c>
      <c r="C14" s="107" t="s">
        <v>48</v>
      </c>
      <c r="D14" s="107">
        <v>156</v>
      </c>
      <c r="E14" s="107">
        <v>2.1000000000000001E-2</v>
      </c>
      <c r="F14" s="100">
        <v>6</v>
      </c>
      <c r="G14" s="101">
        <v>10</v>
      </c>
      <c r="M14" s="127"/>
      <c r="N14" s="126"/>
      <c r="O14" s="127"/>
    </row>
    <row r="15" spans="1:15">
      <c r="B15" s="108" t="s">
        <v>38</v>
      </c>
      <c r="C15" s="107" t="s">
        <v>46</v>
      </c>
      <c r="D15" s="107">
        <v>133</v>
      </c>
      <c r="E15" s="107">
        <v>1.7899999999999999E-2</v>
      </c>
      <c r="F15" s="100">
        <v>6</v>
      </c>
      <c r="G15" s="101">
        <v>10</v>
      </c>
      <c r="M15" s="127"/>
      <c r="N15" s="127"/>
      <c r="O15" s="127"/>
    </row>
    <row r="16" spans="1:15">
      <c r="B16" s="108" t="s">
        <v>38</v>
      </c>
      <c r="C16" s="107" t="s">
        <v>47</v>
      </c>
      <c r="D16" s="107">
        <v>329</v>
      </c>
      <c r="E16" s="107">
        <v>4.4299999999999999E-2</v>
      </c>
      <c r="F16" s="100">
        <v>6</v>
      </c>
      <c r="G16" s="101">
        <v>10</v>
      </c>
      <c r="M16" s="127"/>
      <c r="N16" s="127"/>
      <c r="O16" s="127"/>
    </row>
    <row r="17" spans="2:7">
      <c r="B17" s="109" t="s">
        <v>35</v>
      </c>
      <c r="C17" s="107" t="s">
        <v>49</v>
      </c>
      <c r="D17" s="107">
        <v>78</v>
      </c>
      <c r="E17" s="107">
        <v>1.0500000000000001E-2</v>
      </c>
      <c r="F17" s="100">
        <v>6</v>
      </c>
      <c r="G17" s="101">
        <v>10</v>
      </c>
    </row>
    <row r="18" spans="2:7">
      <c r="B18" s="109" t="s">
        <v>35</v>
      </c>
      <c r="C18" s="107" t="s">
        <v>50</v>
      </c>
      <c r="D18" s="107">
        <v>147</v>
      </c>
      <c r="E18" s="107">
        <v>1.9800000000000002E-2</v>
      </c>
      <c r="F18" s="100">
        <v>6</v>
      </c>
      <c r="G18" s="101">
        <v>10</v>
      </c>
    </row>
    <row r="19" spans="2:7">
      <c r="B19" s="109" t="s">
        <v>35</v>
      </c>
      <c r="C19" s="107" t="s">
        <v>51</v>
      </c>
      <c r="D19" s="107">
        <v>253</v>
      </c>
      <c r="E19" s="107">
        <v>3.4099999999999998E-2</v>
      </c>
      <c r="F19" s="100">
        <v>6</v>
      </c>
      <c r="G19" s="101">
        <v>10</v>
      </c>
    </row>
    <row r="20" spans="2:7">
      <c r="B20" s="109" t="s">
        <v>35</v>
      </c>
      <c r="C20" s="107" t="s">
        <v>52</v>
      </c>
      <c r="D20" s="107">
        <v>422</v>
      </c>
      <c r="E20" s="107">
        <v>5.6899999999999999E-2</v>
      </c>
      <c r="F20" s="100">
        <v>6</v>
      </c>
      <c r="G20" s="101">
        <v>10</v>
      </c>
    </row>
    <row r="21" spans="2:7" ht="15" thickBot="1">
      <c r="B21" s="110" t="s">
        <v>35</v>
      </c>
      <c r="C21" s="111" t="s">
        <v>53</v>
      </c>
      <c r="D21" s="111">
        <v>730</v>
      </c>
      <c r="E21" s="111">
        <v>9.8400000000000001E-2</v>
      </c>
      <c r="F21" s="102">
        <v>6</v>
      </c>
      <c r="G21" s="112">
        <v>10</v>
      </c>
    </row>
    <row r="23" spans="2:7" ht="15" thickBot="1"/>
    <row r="24" spans="2:7" ht="57">
      <c r="B24" s="104" t="s">
        <v>57</v>
      </c>
      <c r="C24" s="98" t="s">
        <v>58</v>
      </c>
      <c r="D24" s="98" t="s">
        <v>59</v>
      </c>
      <c r="E24" s="98" t="s">
        <v>60</v>
      </c>
      <c r="F24" s="98" t="s">
        <v>28</v>
      </c>
      <c r="G24" s="99" t="s">
        <v>11</v>
      </c>
    </row>
    <row r="25" spans="2:7" ht="28.5">
      <c r="B25" s="105" t="s">
        <v>124</v>
      </c>
      <c r="C25" s="106" t="s">
        <v>123</v>
      </c>
      <c r="D25" s="113">
        <v>5.2699999999999997E-2</v>
      </c>
      <c r="E25" s="113">
        <v>392</v>
      </c>
      <c r="F25" s="113">
        <v>5</v>
      </c>
      <c r="G25" s="114">
        <v>15</v>
      </c>
    </row>
    <row r="26" spans="2:7" ht="29.25" thickBot="1">
      <c r="B26" s="115" t="s">
        <v>125</v>
      </c>
      <c r="C26" s="116" t="s">
        <v>123</v>
      </c>
      <c r="D26" s="117">
        <v>3.1899999999999998E-2</v>
      </c>
      <c r="E26" s="117">
        <v>237</v>
      </c>
      <c r="F26" s="117">
        <v>5</v>
      </c>
      <c r="G26" s="118">
        <v>15</v>
      </c>
    </row>
    <row r="28" spans="2:7" ht="15" thickBot="1"/>
    <row r="29" spans="2:7" ht="57">
      <c r="B29" s="104" t="s">
        <v>57</v>
      </c>
      <c r="C29" s="98" t="s">
        <v>58</v>
      </c>
      <c r="D29" s="98" t="s">
        <v>62</v>
      </c>
      <c r="E29" s="98" t="s">
        <v>61</v>
      </c>
      <c r="F29" s="98" t="s">
        <v>28</v>
      </c>
      <c r="G29" s="99" t="s">
        <v>34</v>
      </c>
    </row>
    <row r="30" spans="2:7" ht="15" thickBot="1">
      <c r="B30" s="115" t="s">
        <v>63</v>
      </c>
      <c r="C30" s="116" t="s">
        <v>113</v>
      </c>
      <c r="D30" s="119">
        <v>59</v>
      </c>
      <c r="E30" s="117">
        <v>204</v>
      </c>
      <c r="F30" s="120">
        <v>10</v>
      </c>
      <c r="G30" s="118">
        <v>40</v>
      </c>
    </row>
    <row r="32" spans="2:7" ht="15" thickBot="1"/>
    <row r="33" spans="2:7" ht="71.25">
      <c r="B33" s="104" t="s">
        <v>57</v>
      </c>
      <c r="C33" s="98" t="s">
        <v>58</v>
      </c>
      <c r="D33" s="98" t="s">
        <v>32</v>
      </c>
      <c r="E33" s="98" t="s">
        <v>27</v>
      </c>
      <c r="F33" s="98" t="s">
        <v>28</v>
      </c>
      <c r="G33" s="99" t="s">
        <v>34</v>
      </c>
    </row>
    <row r="34" spans="2:7" ht="15" thickBot="1">
      <c r="B34" s="115" t="s">
        <v>111</v>
      </c>
      <c r="C34" s="116" t="s">
        <v>114</v>
      </c>
      <c r="D34" s="121">
        <v>26.9</v>
      </c>
      <c r="E34" s="117">
        <v>0</v>
      </c>
      <c r="F34" s="120">
        <v>4</v>
      </c>
      <c r="G34" s="118">
        <v>20</v>
      </c>
    </row>
  </sheetData>
  <sheetProtection algorithmName="SHA-512" hashValue="P0j1d597F0aHV+3NYsb2vcN+4JrQTRDkXm+PdYE2sVGpO/NadgULo2DtkHjFu4FreZQLwOCkGjl3bSCfqa6n9w==" saltValue="w7YN4Uum44KANnzC+Wkd6Q==" spinCount="100000" sheet="1" objects="1" scenarios="1"/>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984867-40D6-4343-B73E-C02D5F1C301A}">
  <sheetPr>
    <tabColor theme="0"/>
  </sheetPr>
  <dimension ref="A2:F25"/>
  <sheetViews>
    <sheetView workbookViewId="0">
      <selection activeCell="D10" sqref="D10"/>
    </sheetView>
  </sheetViews>
  <sheetFormatPr defaultColWidth="8.75" defaultRowHeight="14.25"/>
  <cols>
    <col min="1" max="1" width="3.75" style="5" customWidth="1"/>
    <col min="2" max="2" width="8.875" style="5" customWidth="1"/>
    <col min="3" max="3" width="11.5" style="5" customWidth="1"/>
    <col min="4" max="4" width="19.25" style="5" customWidth="1"/>
    <col min="5" max="5" width="61.75" style="11" customWidth="1"/>
    <col min="6" max="6" width="26.75" style="5" customWidth="1"/>
    <col min="7" max="16384" width="8.75" style="1"/>
  </cols>
  <sheetData>
    <row r="2" spans="1:6" ht="20.25">
      <c r="B2" s="213" t="s">
        <v>5</v>
      </c>
      <c r="C2" s="213"/>
      <c r="D2" s="213"/>
      <c r="E2" s="213"/>
      <c r="F2" s="213"/>
    </row>
    <row r="4" spans="1:6" ht="15">
      <c r="B4" s="6" t="s">
        <v>12</v>
      </c>
      <c r="D4" s="7" t="s">
        <v>21</v>
      </c>
      <c r="E4" s="8" t="s">
        <v>13</v>
      </c>
      <c r="F4" s="7"/>
    </row>
    <row r="5" spans="1:6" ht="15">
      <c r="B5" s="6" t="s">
        <v>14</v>
      </c>
      <c r="D5" s="9" t="s">
        <v>21</v>
      </c>
      <c r="E5" s="10" t="s">
        <v>15</v>
      </c>
      <c r="F5" s="9"/>
    </row>
    <row r="6" spans="1:6" ht="25.5" customHeight="1"/>
    <row r="7" spans="1:6" s="17" customFormat="1" ht="15">
      <c r="A7" s="12"/>
      <c r="B7" s="13" t="s">
        <v>16</v>
      </c>
      <c r="C7" s="14" t="s">
        <v>8</v>
      </c>
      <c r="D7" s="14" t="s">
        <v>17</v>
      </c>
      <c r="E7" s="15" t="s">
        <v>18</v>
      </c>
      <c r="F7" s="16" t="s">
        <v>19</v>
      </c>
    </row>
    <row r="8" spans="1:6" ht="28.5" customHeight="1">
      <c r="B8" s="18">
        <v>1</v>
      </c>
      <c r="C8" s="19">
        <v>43116</v>
      </c>
      <c r="D8" s="19" t="s">
        <v>20</v>
      </c>
      <c r="E8" s="20"/>
      <c r="F8" s="21" t="s">
        <v>21</v>
      </c>
    </row>
    <row r="9" spans="1:6">
      <c r="B9" s="18">
        <v>1.1000000000000001</v>
      </c>
      <c r="C9" s="19">
        <v>43125</v>
      </c>
      <c r="D9" s="22" t="s">
        <v>98</v>
      </c>
      <c r="E9" s="20" t="s">
        <v>99</v>
      </c>
      <c r="F9" s="21" t="s">
        <v>100</v>
      </c>
    </row>
    <row r="10" spans="1:6" ht="28.5" customHeight="1">
      <c r="B10" s="18">
        <v>2</v>
      </c>
      <c r="C10" s="19">
        <v>44208</v>
      </c>
      <c r="D10" s="22" t="s">
        <v>105</v>
      </c>
      <c r="E10" s="20" t="s">
        <v>106</v>
      </c>
      <c r="F10" s="21" t="s">
        <v>107</v>
      </c>
    </row>
    <row r="11" spans="1:6" ht="28.5" customHeight="1">
      <c r="B11" s="18"/>
      <c r="C11" s="19"/>
      <c r="D11" s="22"/>
      <c r="E11" s="20"/>
      <c r="F11" s="21"/>
    </row>
    <row r="12" spans="1:6" ht="28.5" customHeight="1">
      <c r="B12" s="18"/>
      <c r="C12" s="19"/>
      <c r="D12" s="22"/>
      <c r="E12" s="20"/>
      <c r="F12" s="21"/>
    </row>
    <row r="13" spans="1:6" ht="28.5" customHeight="1">
      <c r="B13" s="18"/>
      <c r="C13" s="22"/>
      <c r="D13" s="22"/>
      <c r="E13" s="20"/>
      <c r="F13" s="21"/>
    </row>
    <row r="14" spans="1:6" ht="28.5" customHeight="1">
      <c r="B14" s="18"/>
      <c r="C14" s="22"/>
      <c r="D14" s="22"/>
      <c r="E14" s="20"/>
      <c r="F14" s="21"/>
    </row>
    <row r="15" spans="1:6" ht="28.5" customHeight="1">
      <c r="B15" s="18"/>
      <c r="C15" s="22"/>
      <c r="D15" s="22"/>
      <c r="E15" s="20"/>
      <c r="F15" s="21"/>
    </row>
    <row r="16" spans="1:6" ht="28.5" customHeight="1">
      <c r="B16" s="18"/>
      <c r="C16" s="22"/>
      <c r="D16" s="22"/>
      <c r="E16" s="20"/>
      <c r="F16" s="21"/>
    </row>
    <row r="17" spans="2:6" ht="28.5" customHeight="1">
      <c r="B17" s="18"/>
      <c r="C17" s="22"/>
      <c r="D17" s="22"/>
      <c r="E17" s="20"/>
      <c r="F17" s="21"/>
    </row>
    <row r="18" spans="2:6" ht="28.5" customHeight="1">
      <c r="B18" s="18"/>
      <c r="C18" s="22"/>
      <c r="D18" s="22"/>
      <c r="E18" s="20"/>
      <c r="F18" s="21"/>
    </row>
    <row r="19" spans="2:6" ht="28.5" customHeight="1">
      <c r="B19" s="18"/>
      <c r="C19" s="22"/>
      <c r="D19" s="22"/>
      <c r="E19" s="20"/>
      <c r="F19" s="21"/>
    </row>
    <row r="20" spans="2:6" ht="28.5" customHeight="1">
      <c r="B20" s="18"/>
      <c r="C20" s="22"/>
      <c r="D20" s="22"/>
      <c r="E20" s="20"/>
      <c r="F20" s="21"/>
    </row>
    <row r="21" spans="2:6" ht="28.5" customHeight="1">
      <c r="B21" s="18"/>
      <c r="C21" s="22"/>
      <c r="D21" s="22"/>
      <c r="E21" s="20"/>
      <c r="F21" s="21"/>
    </row>
    <row r="22" spans="2:6" ht="28.5" customHeight="1">
      <c r="B22" s="18"/>
      <c r="C22" s="22"/>
      <c r="D22" s="22"/>
      <c r="E22" s="20"/>
      <c r="F22" s="21"/>
    </row>
    <row r="23" spans="2:6" ht="28.5" customHeight="1">
      <c r="B23" s="18"/>
      <c r="C23" s="22"/>
      <c r="D23" s="22"/>
      <c r="E23" s="20"/>
      <c r="F23" s="21"/>
    </row>
    <row r="24" spans="2:6" ht="28.5" customHeight="1">
      <c r="B24" s="23"/>
      <c r="C24" s="24"/>
      <c r="D24" s="24"/>
      <c r="E24" s="25"/>
      <c r="F24" s="26"/>
    </row>
    <row r="25" spans="2:6">
      <c r="B25" s="27"/>
      <c r="C25" s="27"/>
      <c r="D25" s="27"/>
      <c r="E25" s="28"/>
      <c r="F25" s="27"/>
    </row>
  </sheetData>
  <sheetProtection algorithmName="SHA-512" hashValue="SNgJaSLayRjLRySI/JsD5AR3g+b8Txpf0LCopf8ATW2YatdLxXy70wLxgEM6i/5DuO2EMyVBld8Y0e4wNfq72A==" saltValue="0l6HUDNKJ9CbmxV5Zh6vhA==" spinCount="100000" sheet="1" objects="1" scenarios="1"/>
  <mergeCells count="1">
    <mergeCell ref="B2:F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878D7E-A744-44BC-9591-D36D27ED99E9}">
  <sheetPr>
    <tabColor theme="8" tint="0.59999389629810485"/>
  </sheetPr>
  <dimension ref="A1:AG72"/>
  <sheetViews>
    <sheetView showZeros="0" tabSelected="1" workbookViewId="0">
      <selection activeCell="E1" sqref="E1"/>
    </sheetView>
  </sheetViews>
  <sheetFormatPr defaultColWidth="9" defaultRowHeight="14.25"/>
  <cols>
    <col min="1" max="1" width="3" style="65" customWidth="1"/>
    <col min="2" max="2" width="21.375" style="84" customWidth="1"/>
    <col min="3" max="3" width="41.75" style="84" customWidth="1"/>
    <col min="4" max="4" width="5.25" style="65" customWidth="1"/>
    <col min="5" max="5" width="40.375" style="83" bestFit="1" customWidth="1"/>
    <col min="6" max="8" width="20.625" style="83" customWidth="1"/>
    <col min="9" max="9" width="20.625" style="83" hidden="1" customWidth="1"/>
    <col min="10" max="31" width="9" style="65"/>
    <col min="32" max="33" width="9" style="85"/>
    <col min="34" max="16384" width="9" style="84"/>
  </cols>
  <sheetData>
    <row r="1" spans="2:33" s="65" customFormat="1"/>
    <row r="2" spans="2:33" s="66" customFormat="1" ht="12">
      <c r="H2" s="67" t="s">
        <v>87</v>
      </c>
      <c r="J2" s="68">
        <v>2</v>
      </c>
    </row>
    <row r="3" spans="2:33" s="66" customFormat="1" ht="12">
      <c r="H3" s="67" t="s">
        <v>88</v>
      </c>
      <c r="J3" s="69">
        <v>44208</v>
      </c>
    </row>
    <row r="4" spans="2:33" s="65" customFormat="1" ht="15" thickBot="1"/>
    <row r="5" spans="2:33" s="72" customFormat="1" ht="24.95" customHeight="1" thickBot="1">
      <c r="B5" s="70" t="s">
        <v>8</v>
      </c>
      <c r="C5" s="71"/>
      <c r="AF5" s="73"/>
      <c r="AG5" s="73"/>
    </row>
    <row r="6" spans="2:33" s="72" customFormat="1" ht="30" customHeight="1">
      <c r="B6" s="74" t="s">
        <v>91</v>
      </c>
      <c r="C6" s="75"/>
      <c r="F6" s="141" t="s">
        <v>142</v>
      </c>
      <c r="G6" s="142" t="s">
        <v>32</v>
      </c>
      <c r="H6" s="143" t="s">
        <v>143</v>
      </c>
      <c r="AF6" s="73"/>
      <c r="AG6" s="73"/>
    </row>
    <row r="7" spans="2:33" s="72" customFormat="1" ht="24.95" customHeight="1" thickBot="1">
      <c r="B7" s="74" t="s">
        <v>94</v>
      </c>
      <c r="C7" s="75"/>
      <c r="F7" s="214">
        <f>SUM(G11:G16)</f>
        <v>0</v>
      </c>
      <c r="G7" s="215">
        <f>SUM(H11:H16)</f>
        <v>0</v>
      </c>
      <c r="H7" s="216">
        <f>MIN(SUM(I11:I16),0.5*C8)</f>
        <v>0</v>
      </c>
      <c r="AF7" s="73"/>
      <c r="AG7" s="73"/>
    </row>
    <row r="8" spans="2:33" s="72" customFormat="1" ht="24.95" customHeight="1" thickBot="1">
      <c r="B8" s="77" t="s">
        <v>141</v>
      </c>
      <c r="C8" s="140"/>
      <c r="AF8" s="73"/>
      <c r="AG8" s="73"/>
    </row>
    <row r="9" spans="2:33" s="72" customFormat="1" ht="24.95" customHeight="1">
      <c r="E9" s="162" t="s">
        <v>57</v>
      </c>
      <c r="F9" s="164" t="s">
        <v>144</v>
      </c>
      <c r="G9" s="166" t="s">
        <v>89</v>
      </c>
      <c r="H9" s="167"/>
      <c r="I9" s="168" t="s">
        <v>90</v>
      </c>
      <c r="AF9" s="73"/>
      <c r="AG9" s="73"/>
    </row>
    <row r="10" spans="2:33" s="72" customFormat="1" ht="24.95" customHeight="1">
      <c r="E10" s="163"/>
      <c r="F10" s="165"/>
      <c r="G10" s="76" t="s">
        <v>92</v>
      </c>
      <c r="H10" s="128" t="s">
        <v>93</v>
      </c>
      <c r="I10" s="169"/>
      <c r="AF10" s="73"/>
      <c r="AG10" s="73"/>
    </row>
    <row r="11" spans="2:33" s="72" customFormat="1" ht="24.95" customHeight="1">
      <c r="E11" s="78" t="s">
        <v>22</v>
      </c>
      <c r="F11" s="87">
        <f>Monitors!C14</f>
        <v>0</v>
      </c>
      <c r="G11" s="79">
        <f>Monitors!C12</f>
        <v>0</v>
      </c>
      <c r="H11" s="150">
        <f>Monitors!C11</f>
        <v>0</v>
      </c>
      <c r="I11" s="144" t="str">
        <f>Monitors!C15</f>
        <v/>
      </c>
      <c r="AF11" s="73"/>
      <c r="AG11" s="73"/>
    </row>
    <row r="12" spans="2:33" s="72" customFormat="1" ht="24.95" customHeight="1">
      <c r="E12" s="80" t="s">
        <v>23</v>
      </c>
      <c r="F12" s="88">
        <f>Computers!C15</f>
        <v>0</v>
      </c>
      <c r="G12" s="81">
        <f>Computers!C13</f>
        <v>0</v>
      </c>
      <c r="H12" s="151">
        <f>Computers!C12</f>
        <v>0</v>
      </c>
      <c r="I12" s="145" t="str">
        <f>Computers!C16</f>
        <v/>
      </c>
      <c r="AF12" s="73"/>
      <c r="AG12" s="73"/>
    </row>
    <row r="13" spans="2:33" s="72" customFormat="1" ht="24.95" customHeight="1">
      <c r="E13" s="78" t="s">
        <v>24</v>
      </c>
      <c r="F13" s="87">
        <f>'Imaging Equipment'!C12</f>
        <v>0</v>
      </c>
      <c r="G13" s="79">
        <f>'Imaging Equipment'!C11</f>
        <v>0</v>
      </c>
      <c r="H13" s="150">
        <f>'Imaging Equipment'!C10</f>
        <v>0</v>
      </c>
      <c r="I13" s="144" t="str">
        <f>'Imaging Equipment'!C13</f>
        <v/>
      </c>
      <c r="AF13" s="73"/>
      <c r="AG13" s="73"/>
    </row>
    <row r="14" spans="2:33" s="65" customFormat="1" ht="24.95" customHeight="1">
      <c r="E14" s="80" t="s">
        <v>76</v>
      </c>
      <c r="F14" s="88">
        <f>'Network Power Management'!C15</f>
        <v>0</v>
      </c>
      <c r="G14" s="81">
        <f>'Network Power Management'!C13</f>
        <v>0</v>
      </c>
      <c r="H14" s="151">
        <f>'Network Power Management'!C12</f>
        <v>0</v>
      </c>
      <c r="I14" s="145" t="str">
        <f>'Network Power Management'!C16</f>
        <v/>
      </c>
    </row>
    <row r="15" spans="2:33" s="65" customFormat="1" ht="24.95" customHeight="1">
      <c r="E15" s="78" t="s">
        <v>64</v>
      </c>
      <c r="F15" s="87">
        <f>UPS!C10</f>
        <v>0</v>
      </c>
      <c r="G15" s="79"/>
      <c r="H15" s="150">
        <f>UPS!C11</f>
        <v>0</v>
      </c>
      <c r="I15" s="144" t="str">
        <f>UPS!C14</f>
        <v/>
      </c>
    </row>
    <row r="16" spans="2:33" s="65" customFormat="1" ht="24.95" customHeight="1" thickBot="1">
      <c r="E16" s="152" t="s">
        <v>111</v>
      </c>
      <c r="F16" s="153">
        <f>'Smart Power Strip'!C14</f>
        <v>0</v>
      </c>
      <c r="G16" s="154" t="str">
        <f>'Smart Power Strip'!C12</f>
        <v/>
      </c>
      <c r="H16" s="155" t="str">
        <f>'Smart Power Strip'!C11</f>
        <v/>
      </c>
      <c r="I16" s="145" t="str">
        <f>'Smart Power Strip'!C15</f>
        <v/>
      </c>
    </row>
    <row r="17" spans="5:9" s="65" customFormat="1" ht="18.75" hidden="1" thickBot="1">
      <c r="E17" s="146" t="s">
        <v>95</v>
      </c>
      <c r="F17" s="147">
        <f>SUM(F11:F16)</f>
        <v>0</v>
      </c>
      <c r="G17" s="148">
        <f>SUM(G11:G16)</f>
        <v>0</v>
      </c>
      <c r="H17" s="149">
        <f>SUM(H11:H16)</f>
        <v>0</v>
      </c>
      <c r="I17" s="82">
        <f>SUM(I11:I16)</f>
        <v>0</v>
      </c>
    </row>
    <row r="18" spans="5:9" s="65" customFormat="1"/>
    <row r="19" spans="5:9" s="65" customFormat="1"/>
    <row r="20" spans="5:9" s="65" customFormat="1"/>
    <row r="21" spans="5:9" s="65" customFormat="1"/>
    <row r="22" spans="5:9" s="65" customFormat="1"/>
    <row r="23" spans="5:9" s="65" customFormat="1"/>
    <row r="24" spans="5:9" s="65" customFormat="1"/>
    <row r="25" spans="5:9" s="65" customFormat="1"/>
    <row r="26" spans="5:9" s="65" customFormat="1"/>
    <row r="27" spans="5:9" s="65" customFormat="1"/>
    <row r="28" spans="5:9" s="65" customFormat="1"/>
    <row r="29" spans="5:9" s="65" customFormat="1"/>
    <row r="30" spans="5:9" s="65" customFormat="1"/>
    <row r="31" spans="5:9" s="65" customFormat="1"/>
    <row r="32" spans="5:9" s="65" customFormat="1"/>
    <row r="33" spans="1:31" s="65" customFormat="1"/>
    <row r="34" spans="1:31" s="65" customFormat="1"/>
    <row r="35" spans="1:31" s="65" customFormat="1"/>
    <row r="36" spans="1:31" s="83" customFormat="1">
      <c r="A36" s="65"/>
      <c r="D36" s="65"/>
      <c r="J36" s="65"/>
      <c r="K36" s="65"/>
      <c r="L36" s="65"/>
      <c r="M36" s="65"/>
      <c r="N36" s="65"/>
      <c r="O36" s="65"/>
      <c r="P36" s="65"/>
      <c r="Q36" s="65"/>
      <c r="R36" s="65"/>
      <c r="S36" s="65"/>
      <c r="T36" s="65"/>
      <c r="U36" s="65"/>
      <c r="V36" s="65"/>
      <c r="W36" s="65"/>
      <c r="X36" s="65"/>
      <c r="Y36" s="65"/>
      <c r="Z36" s="65"/>
      <c r="AA36" s="65"/>
      <c r="AB36" s="65"/>
      <c r="AC36" s="65"/>
      <c r="AD36" s="65"/>
      <c r="AE36" s="65"/>
    </row>
    <row r="37" spans="1:31" s="83" customFormat="1">
      <c r="A37" s="65"/>
      <c r="D37" s="65"/>
      <c r="J37" s="65"/>
      <c r="K37" s="65"/>
      <c r="L37" s="65"/>
      <c r="M37" s="65"/>
      <c r="N37" s="65"/>
      <c r="O37" s="65"/>
      <c r="P37" s="65"/>
      <c r="Q37" s="65"/>
      <c r="R37" s="65"/>
      <c r="S37" s="65"/>
      <c r="T37" s="65"/>
      <c r="U37" s="65"/>
      <c r="V37" s="65"/>
      <c r="W37" s="65"/>
      <c r="X37" s="65"/>
      <c r="Y37" s="65"/>
      <c r="Z37" s="65"/>
      <c r="AA37" s="65"/>
      <c r="AB37" s="65"/>
      <c r="AC37" s="65"/>
      <c r="AD37" s="65"/>
      <c r="AE37" s="65"/>
    </row>
    <row r="38" spans="1:31" s="83" customFormat="1">
      <c r="A38" s="65"/>
      <c r="D38" s="65"/>
      <c r="J38" s="65"/>
      <c r="K38" s="65"/>
      <c r="L38" s="65"/>
      <c r="M38" s="65"/>
      <c r="N38" s="65"/>
      <c r="O38" s="65"/>
      <c r="P38" s="65"/>
      <c r="Q38" s="65"/>
      <c r="R38" s="65"/>
      <c r="S38" s="65"/>
      <c r="T38" s="65"/>
      <c r="U38" s="65"/>
      <c r="V38" s="65"/>
      <c r="W38" s="65"/>
      <c r="X38" s="65"/>
      <c r="Y38" s="65"/>
      <c r="Z38" s="65"/>
      <c r="AA38" s="65"/>
      <c r="AB38" s="65"/>
      <c r="AC38" s="65"/>
      <c r="AD38" s="65"/>
      <c r="AE38" s="65"/>
    </row>
    <row r="39" spans="1:31" s="83" customFormat="1">
      <c r="A39" s="65"/>
      <c r="D39" s="65"/>
      <c r="J39" s="65"/>
      <c r="K39" s="65"/>
      <c r="L39" s="65"/>
      <c r="M39" s="65"/>
      <c r="N39" s="65"/>
      <c r="O39" s="65"/>
      <c r="P39" s="65"/>
      <c r="Q39" s="65"/>
      <c r="R39" s="65"/>
      <c r="S39" s="65"/>
      <c r="T39" s="65"/>
      <c r="U39" s="65"/>
      <c r="V39" s="65"/>
      <c r="W39" s="65"/>
      <c r="X39" s="65"/>
      <c r="Y39" s="65"/>
      <c r="Z39" s="65"/>
      <c r="AA39" s="65"/>
      <c r="AB39" s="65"/>
      <c r="AC39" s="65"/>
      <c r="AD39" s="65"/>
      <c r="AE39" s="65"/>
    </row>
    <row r="40" spans="1:31" s="83" customFormat="1">
      <c r="A40" s="65"/>
      <c r="D40" s="65"/>
      <c r="J40" s="65"/>
      <c r="K40" s="65"/>
      <c r="L40" s="65"/>
      <c r="M40" s="65"/>
      <c r="N40" s="65"/>
      <c r="O40" s="65"/>
      <c r="P40" s="65"/>
      <c r="Q40" s="65"/>
      <c r="R40" s="65"/>
      <c r="S40" s="65"/>
      <c r="T40" s="65"/>
      <c r="U40" s="65"/>
      <c r="V40" s="65"/>
      <c r="W40" s="65"/>
      <c r="X40" s="65"/>
      <c r="Y40" s="65"/>
      <c r="Z40" s="65"/>
      <c r="AA40" s="65"/>
      <c r="AB40" s="65"/>
      <c r="AC40" s="65"/>
      <c r="AD40" s="65"/>
      <c r="AE40" s="65"/>
    </row>
    <row r="41" spans="1:31" s="83" customFormat="1">
      <c r="A41" s="65"/>
      <c r="D41" s="65"/>
      <c r="J41" s="65"/>
      <c r="K41" s="65"/>
      <c r="L41" s="65"/>
      <c r="M41" s="65"/>
      <c r="N41" s="65"/>
      <c r="O41" s="65"/>
      <c r="P41" s="65"/>
      <c r="Q41" s="65"/>
      <c r="R41" s="65"/>
      <c r="S41" s="65"/>
      <c r="T41" s="65"/>
      <c r="U41" s="65"/>
      <c r="V41" s="65"/>
      <c r="W41" s="65"/>
      <c r="X41" s="65"/>
      <c r="Y41" s="65"/>
      <c r="Z41" s="65"/>
      <c r="AA41" s="65"/>
      <c r="AB41" s="65"/>
      <c r="AC41" s="65"/>
      <c r="AD41" s="65"/>
      <c r="AE41" s="65"/>
    </row>
    <row r="42" spans="1:31" s="83" customFormat="1">
      <c r="A42" s="65"/>
      <c r="D42" s="65"/>
      <c r="J42" s="65"/>
      <c r="K42" s="65"/>
      <c r="L42" s="65"/>
      <c r="M42" s="65"/>
      <c r="N42" s="65"/>
      <c r="O42" s="65"/>
      <c r="P42" s="65"/>
      <c r="Q42" s="65"/>
      <c r="R42" s="65"/>
      <c r="S42" s="65"/>
      <c r="T42" s="65"/>
      <c r="U42" s="65"/>
      <c r="V42" s="65"/>
      <c r="W42" s="65"/>
      <c r="X42" s="65"/>
      <c r="Y42" s="65"/>
      <c r="Z42" s="65"/>
      <c r="AA42" s="65"/>
      <c r="AB42" s="65"/>
      <c r="AC42" s="65"/>
      <c r="AD42" s="65"/>
      <c r="AE42" s="65"/>
    </row>
    <row r="43" spans="1:31" s="83" customFormat="1">
      <c r="A43" s="65"/>
      <c r="D43" s="65"/>
      <c r="J43" s="65"/>
      <c r="K43" s="65"/>
      <c r="L43" s="65"/>
      <c r="M43" s="65"/>
      <c r="N43" s="65"/>
      <c r="O43" s="65"/>
      <c r="P43" s="65"/>
      <c r="Q43" s="65"/>
      <c r="R43" s="65"/>
      <c r="S43" s="65"/>
      <c r="T43" s="65"/>
      <c r="U43" s="65"/>
      <c r="V43" s="65"/>
      <c r="W43" s="65"/>
      <c r="X43" s="65"/>
      <c r="Y43" s="65"/>
      <c r="Z43" s="65"/>
      <c r="AA43" s="65"/>
      <c r="AB43" s="65"/>
      <c r="AC43" s="65"/>
      <c r="AD43" s="65"/>
      <c r="AE43" s="65"/>
    </row>
    <row r="44" spans="1:31" s="83" customFormat="1">
      <c r="A44" s="65"/>
      <c r="D44" s="65"/>
      <c r="J44" s="65"/>
      <c r="K44" s="65"/>
      <c r="L44" s="65"/>
      <c r="M44" s="65"/>
      <c r="N44" s="65"/>
      <c r="O44" s="65"/>
      <c r="P44" s="65"/>
      <c r="Q44" s="65"/>
      <c r="R44" s="65"/>
      <c r="S44" s="65"/>
      <c r="T44" s="65"/>
      <c r="U44" s="65"/>
      <c r="V44" s="65"/>
      <c r="W44" s="65"/>
      <c r="X44" s="65"/>
      <c r="Y44" s="65"/>
      <c r="Z44" s="65"/>
      <c r="AA44" s="65"/>
      <c r="AB44" s="65"/>
      <c r="AC44" s="65"/>
      <c r="AD44" s="65"/>
      <c r="AE44" s="65"/>
    </row>
    <row r="45" spans="1:31" s="83" customFormat="1">
      <c r="A45" s="65"/>
      <c r="D45" s="65"/>
      <c r="J45" s="65"/>
      <c r="K45" s="65"/>
      <c r="L45" s="65"/>
      <c r="M45" s="65"/>
      <c r="N45" s="65"/>
      <c r="O45" s="65"/>
      <c r="P45" s="65"/>
      <c r="Q45" s="65"/>
      <c r="R45" s="65"/>
      <c r="S45" s="65"/>
      <c r="T45" s="65"/>
      <c r="U45" s="65"/>
      <c r="V45" s="65"/>
      <c r="W45" s="65"/>
      <c r="X45" s="65"/>
      <c r="Y45" s="65"/>
      <c r="Z45" s="65"/>
      <c r="AA45" s="65"/>
      <c r="AB45" s="65"/>
      <c r="AC45" s="65"/>
      <c r="AD45" s="65"/>
      <c r="AE45" s="65"/>
    </row>
    <row r="46" spans="1:31" s="83" customFormat="1">
      <c r="A46" s="65"/>
      <c r="D46" s="65"/>
      <c r="J46" s="65"/>
      <c r="K46" s="65"/>
      <c r="L46" s="65"/>
      <c r="M46" s="65"/>
      <c r="N46" s="65"/>
      <c r="O46" s="65"/>
      <c r="P46" s="65"/>
      <c r="Q46" s="65"/>
      <c r="R46" s="65"/>
      <c r="S46" s="65"/>
      <c r="T46" s="65"/>
      <c r="U46" s="65"/>
      <c r="V46" s="65"/>
      <c r="W46" s="65"/>
      <c r="X46" s="65"/>
      <c r="Y46" s="65"/>
      <c r="Z46" s="65"/>
      <c r="AA46" s="65"/>
      <c r="AB46" s="65"/>
      <c r="AC46" s="65"/>
      <c r="AD46" s="65"/>
      <c r="AE46" s="65"/>
    </row>
    <row r="47" spans="1:31" s="83" customFormat="1">
      <c r="A47" s="65"/>
      <c r="D47" s="65"/>
      <c r="J47" s="65"/>
      <c r="K47" s="65"/>
      <c r="L47" s="65"/>
      <c r="M47" s="65"/>
      <c r="N47" s="65"/>
      <c r="O47" s="65"/>
      <c r="P47" s="65"/>
      <c r="Q47" s="65"/>
      <c r="R47" s="65"/>
      <c r="S47" s="65"/>
      <c r="T47" s="65"/>
      <c r="U47" s="65"/>
      <c r="V47" s="65"/>
      <c r="W47" s="65"/>
      <c r="X47" s="65"/>
      <c r="Y47" s="65"/>
      <c r="Z47" s="65"/>
      <c r="AA47" s="65"/>
      <c r="AB47" s="65"/>
      <c r="AC47" s="65"/>
      <c r="AD47" s="65"/>
      <c r="AE47" s="65"/>
    </row>
    <row r="48" spans="1:31" s="83" customFormat="1">
      <c r="A48" s="65"/>
      <c r="D48" s="65"/>
      <c r="J48" s="65"/>
      <c r="K48" s="65"/>
      <c r="L48" s="65"/>
      <c r="M48" s="65"/>
      <c r="N48" s="65"/>
      <c r="O48" s="65"/>
      <c r="P48" s="65"/>
      <c r="Q48" s="65"/>
      <c r="R48" s="65"/>
      <c r="S48" s="65"/>
      <c r="T48" s="65"/>
      <c r="U48" s="65"/>
      <c r="V48" s="65"/>
      <c r="W48" s="65"/>
      <c r="X48" s="65"/>
      <c r="Y48" s="65"/>
      <c r="Z48" s="65"/>
      <c r="AA48" s="65"/>
      <c r="AB48" s="65"/>
      <c r="AC48" s="65"/>
      <c r="AD48" s="65"/>
      <c r="AE48" s="65"/>
    </row>
    <row r="49" spans="1:31" s="83" customFormat="1">
      <c r="A49" s="65"/>
      <c r="D49" s="65"/>
      <c r="J49" s="65"/>
      <c r="K49" s="65"/>
      <c r="L49" s="65"/>
      <c r="M49" s="65"/>
      <c r="N49" s="65"/>
      <c r="O49" s="65"/>
      <c r="P49" s="65"/>
      <c r="Q49" s="65"/>
      <c r="R49" s="65"/>
      <c r="S49" s="65"/>
      <c r="T49" s="65"/>
      <c r="U49" s="65"/>
      <c r="V49" s="65"/>
      <c r="W49" s="65"/>
      <c r="X49" s="65"/>
      <c r="Y49" s="65"/>
      <c r="Z49" s="65"/>
      <c r="AA49" s="65"/>
      <c r="AB49" s="65"/>
      <c r="AC49" s="65"/>
      <c r="AD49" s="65"/>
      <c r="AE49" s="65"/>
    </row>
    <row r="50" spans="1:31" s="83" customFormat="1">
      <c r="A50" s="65"/>
      <c r="D50" s="65"/>
      <c r="J50" s="65"/>
      <c r="K50" s="65"/>
      <c r="L50" s="65"/>
      <c r="M50" s="65"/>
      <c r="N50" s="65"/>
      <c r="O50" s="65"/>
      <c r="P50" s="65"/>
      <c r="Q50" s="65"/>
      <c r="R50" s="65"/>
      <c r="S50" s="65"/>
      <c r="T50" s="65"/>
      <c r="U50" s="65"/>
      <c r="V50" s="65"/>
      <c r="W50" s="65"/>
      <c r="X50" s="65"/>
      <c r="Y50" s="65"/>
      <c r="Z50" s="65"/>
      <c r="AA50" s="65"/>
      <c r="AB50" s="65"/>
      <c r="AC50" s="65"/>
      <c r="AD50" s="65"/>
      <c r="AE50" s="65"/>
    </row>
    <row r="51" spans="1:31" s="83" customFormat="1">
      <c r="A51" s="65"/>
      <c r="D51" s="65"/>
      <c r="J51" s="65"/>
      <c r="K51" s="65"/>
      <c r="L51" s="65"/>
      <c r="M51" s="65"/>
      <c r="N51" s="65"/>
      <c r="O51" s="65"/>
      <c r="P51" s="65"/>
      <c r="Q51" s="65"/>
      <c r="R51" s="65"/>
      <c r="S51" s="65"/>
      <c r="T51" s="65"/>
      <c r="U51" s="65"/>
      <c r="V51" s="65"/>
      <c r="W51" s="65"/>
      <c r="X51" s="65"/>
      <c r="Y51" s="65"/>
      <c r="Z51" s="65"/>
      <c r="AA51" s="65"/>
      <c r="AB51" s="65"/>
      <c r="AC51" s="65"/>
      <c r="AD51" s="65"/>
      <c r="AE51" s="65"/>
    </row>
    <row r="52" spans="1:31" s="83" customFormat="1">
      <c r="A52" s="65"/>
      <c r="D52" s="65"/>
      <c r="J52" s="65"/>
      <c r="K52" s="65"/>
      <c r="L52" s="65"/>
      <c r="M52" s="65"/>
      <c r="N52" s="65"/>
      <c r="O52" s="65"/>
      <c r="P52" s="65"/>
      <c r="Q52" s="65"/>
      <c r="R52" s="65"/>
      <c r="S52" s="65"/>
      <c r="T52" s="65"/>
      <c r="U52" s="65"/>
      <c r="V52" s="65"/>
      <c r="W52" s="65"/>
      <c r="X52" s="65"/>
      <c r="Y52" s="65"/>
      <c r="Z52" s="65"/>
      <c r="AA52" s="65"/>
      <c r="AB52" s="65"/>
      <c r="AC52" s="65"/>
      <c r="AD52" s="65"/>
      <c r="AE52" s="65"/>
    </row>
    <row r="53" spans="1:31" s="83" customFormat="1">
      <c r="A53" s="65"/>
      <c r="D53" s="65"/>
      <c r="J53" s="65"/>
      <c r="K53" s="65"/>
      <c r="L53" s="65"/>
      <c r="M53" s="65"/>
      <c r="N53" s="65"/>
      <c r="O53" s="65"/>
      <c r="P53" s="65"/>
      <c r="Q53" s="65"/>
      <c r="R53" s="65"/>
      <c r="S53" s="65"/>
      <c r="T53" s="65"/>
      <c r="U53" s="65"/>
      <c r="V53" s="65"/>
      <c r="W53" s="65"/>
      <c r="X53" s="65"/>
      <c r="Y53" s="65"/>
      <c r="Z53" s="65"/>
      <c r="AA53" s="65"/>
      <c r="AB53" s="65"/>
      <c r="AC53" s="65"/>
      <c r="AD53" s="65"/>
      <c r="AE53" s="65"/>
    </row>
    <row r="54" spans="1:31" s="83" customFormat="1">
      <c r="A54" s="65"/>
      <c r="D54" s="65"/>
      <c r="J54" s="65"/>
      <c r="K54" s="65"/>
      <c r="L54" s="65"/>
      <c r="M54" s="65"/>
      <c r="N54" s="65"/>
      <c r="O54" s="65"/>
      <c r="P54" s="65"/>
      <c r="Q54" s="65"/>
      <c r="R54" s="65"/>
      <c r="S54" s="65"/>
      <c r="T54" s="65"/>
      <c r="U54" s="65"/>
      <c r="V54" s="65"/>
      <c r="W54" s="65"/>
      <c r="X54" s="65"/>
      <c r="Y54" s="65"/>
      <c r="Z54" s="65"/>
      <c r="AA54" s="65"/>
      <c r="AB54" s="65"/>
      <c r="AC54" s="65"/>
      <c r="AD54" s="65"/>
      <c r="AE54" s="65"/>
    </row>
    <row r="55" spans="1:31" s="83" customFormat="1">
      <c r="A55" s="65"/>
      <c r="D55" s="65"/>
      <c r="J55" s="65"/>
      <c r="K55" s="65"/>
      <c r="L55" s="65"/>
      <c r="M55" s="65"/>
      <c r="N55" s="65"/>
      <c r="O55" s="65"/>
      <c r="P55" s="65"/>
      <c r="Q55" s="65"/>
      <c r="R55" s="65"/>
      <c r="S55" s="65"/>
      <c r="T55" s="65"/>
      <c r="U55" s="65"/>
      <c r="V55" s="65"/>
      <c r="W55" s="65"/>
      <c r="X55" s="65"/>
      <c r="Y55" s="65"/>
      <c r="Z55" s="65"/>
      <c r="AA55" s="65"/>
      <c r="AB55" s="65"/>
      <c r="AC55" s="65"/>
      <c r="AD55" s="65"/>
      <c r="AE55" s="65"/>
    </row>
    <row r="56" spans="1:31" s="83" customFormat="1">
      <c r="A56" s="65"/>
      <c r="D56" s="65"/>
      <c r="J56" s="65"/>
      <c r="K56" s="65"/>
      <c r="L56" s="65"/>
      <c r="M56" s="65"/>
      <c r="N56" s="65"/>
      <c r="O56" s="65"/>
      <c r="P56" s="65"/>
      <c r="Q56" s="65"/>
      <c r="R56" s="65"/>
      <c r="S56" s="65"/>
      <c r="T56" s="65"/>
      <c r="U56" s="65"/>
      <c r="V56" s="65"/>
      <c r="W56" s="65"/>
      <c r="X56" s="65"/>
      <c r="Y56" s="65"/>
      <c r="Z56" s="65"/>
      <c r="AA56" s="65"/>
      <c r="AB56" s="65"/>
      <c r="AC56" s="65"/>
      <c r="AD56" s="65"/>
      <c r="AE56" s="65"/>
    </row>
    <row r="57" spans="1:31" s="83" customFormat="1">
      <c r="A57" s="65"/>
      <c r="D57" s="65"/>
      <c r="J57" s="65"/>
      <c r="K57" s="65"/>
      <c r="L57" s="65"/>
      <c r="M57" s="65"/>
      <c r="N57" s="65"/>
      <c r="O57" s="65"/>
      <c r="P57" s="65"/>
      <c r="Q57" s="65"/>
      <c r="R57" s="65"/>
      <c r="S57" s="65"/>
      <c r="T57" s="65"/>
      <c r="U57" s="65"/>
      <c r="V57" s="65"/>
      <c r="W57" s="65"/>
      <c r="X57" s="65"/>
      <c r="Y57" s="65"/>
      <c r="Z57" s="65"/>
      <c r="AA57" s="65"/>
      <c r="AB57" s="65"/>
      <c r="AC57" s="65"/>
      <c r="AD57" s="65"/>
      <c r="AE57" s="65"/>
    </row>
    <row r="58" spans="1:31" s="83" customFormat="1">
      <c r="A58" s="65"/>
      <c r="D58" s="65"/>
      <c r="J58" s="65"/>
      <c r="K58" s="65"/>
      <c r="L58" s="65"/>
      <c r="M58" s="65"/>
      <c r="N58" s="65"/>
      <c r="O58" s="65"/>
      <c r="P58" s="65"/>
      <c r="Q58" s="65"/>
      <c r="R58" s="65"/>
      <c r="S58" s="65"/>
      <c r="T58" s="65"/>
      <c r="U58" s="65"/>
      <c r="V58" s="65"/>
      <c r="W58" s="65"/>
      <c r="X58" s="65"/>
      <c r="Y58" s="65"/>
      <c r="Z58" s="65"/>
      <c r="AA58" s="65"/>
      <c r="AB58" s="65"/>
      <c r="AC58" s="65"/>
      <c r="AD58" s="65"/>
      <c r="AE58" s="65"/>
    </row>
    <row r="59" spans="1:31" s="83" customFormat="1">
      <c r="A59" s="65"/>
      <c r="D59" s="65"/>
      <c r="J59" s="65"/>
      <c r="K59" s="65"/>
      <c r="L59" s="65"/>
      <c r="M59" s="65"/>
      <c r="N59" s="65"/>
      <c r="O59" s="65"/>
      <c r="P59" s="65"/>
      <c r="Q59" s="65"/>
      <c r="R59" s="65"/>
      <c r="S59" s="65"/>
      <c r="T59" s="65"/>
      <c r="U59" s="65"/>
      <c r="V59" s="65"/>
      <c r="W59" s="65"/>
      <c r="X59" s="65"/>
      <c r="Y59" s="65"/>
      <c r="Z59" s="65"/>
      <c r="AA59" s="65"/>
      <c r="AB59" s="65"/>
      <c r="AC59" s="65"/>
      <c r="AD59" s="65"/>
      <c r="AE59" s="65"/>
    </row>
    <row r="60" spans="1:31" s="83" customFormat="1">
      <c r="A60" s="65"/>
      <c r="D60" s="65"/>
      <c r="J60" s="65"/>
      <c r="K60" s="65"/>
      <c r="L60" s="65"/>
      <c r="M60" s="65"/>
      <c r="N60" s="65"/>
      <c r="O60" s="65"/>
      <c r="P60" s="65"/>
      <c r="Q60" s="65"/>
      <c r="R60" s="65"/>
      <c r="S60" s="65"/>
      <c r="T60" s="65"/>
      <c r="U60" s="65"/>
      <c r="V60" s="65"/>
      <c r="W60" s="65"/>
      <c r="X60" s="65"/>
      <c r="Y60" s="65"/>
      <c r="Z60" s="65"/>
      <c r="AA60" s="65"/>
      <c r="AB60" s="65"/>
      <c r="AC60" s="65"/>
      <c r="AD60" s="65"/>
      <c r="AE60" s="65"/>
    </row>
    <row r="61" spans="1:31" s="83" customFormat="1">
      <c r="A61" s="65"/>
      <c r="D61" s="65"/>
      <c r="J61" s="65"/>
      <c r="K61" s="65"/>
      <c r="L61" s="65"/>
      <c r="M61" s="65"/>
      <c r="N61" s="65"/>
      <c r="O61" s="65"/>
      <c r="P61" s="65"/>
      <c r="Q61" s="65"/>
      <c r="R61" s="65"/>
      <c r="S61" s="65"/>
      <c r="T61" s="65"/>
      <c r="U61" s="65"/>
      <c r="V61" s="65"/>
      <c r="W61" s="65"/>
      <c r="X61" s="65"/>
      <c r="Y61" s="65"/>
      <c r="Z61" s="65"/>
      <c r="AA61" s="65"/>
      <c r="AB61" s="65"/>
      <c r="AC61" s="65"/>
      <c r="AD61" s="65"/>
      <c r="AE61" s="65"/>
    </row>
    <row r="62" spans="1:31" s="83" customFormat="1">
      <c r="A62" s="65"/>
      <c r="D62" s="65"/>
      <c r="J62" s="65"/>
      <c r="K62" s="65"/>
      <c r="L62" s="65"/>
      <c r="M62" s="65"/>
      <c r="N62" s="65"/>
      <c r="O62" s="65"/>
      <c r="P62" s="65"/>
      <c r="Q62" s="65"/>
      <c r="R62" s="65"/>
      <c r="S62" s="65"/>
      <c r="T62" s="65"/>
      <c r="U62" s="65"/>
      <c r="V62" s="65"/>
      <c r="W62" s="65"/>
      <c r="X62" s="65"/>
      <c r="Y62" s="65"/>
      <c r="Z62" s="65"/>
      <c r="AA62" s="65"/>
      <c r="AB62" s="65"/>
      <c r="AC62" s="65"/>
      <c r="AD62" s="65"/>
      <c r="AE62" s="65"/>
    </row>
    <row r="63" spans="1:31" s="83" customFormat="1">
      <c r="A63" s="65"/>
      <c r="D63" s="65"/>
      <c r="J63" s="65"/>
      <c r="K63" s="65"/>
      <c r="L63" s="65"/>
      <c r="M63" s="65"/>
      <c r="N63" s="65"/>
      <c r="O63" s="65"/>
      <c r="P63" s="65"/>
      <c r="Q63" s="65"/>
      <c r="R63" s="65"/>
      <c r="S63" s="65"/>
      <c r="T63" s="65"/>
      <c r="U63" s="65"/>
      <c r="V63" s="65"/>
      <c r="W63" s="65"/>
      <c r="X63" s="65"/>
      <c r="Y63" s="65"/>
      <c r="Z63" s="65"/>
      <c r="AA63" s="65"/>
      <c r="AB63" s="65"/>
      <c r="AC63" s="65"/>
      <c r="AD63" s="65"/>
      <c r="AE63" s="65"/>
    </row>
    <row r="64" spans="1:31" s="83" customFormat="1">
      <c r="A64" s="65"/>
      <c r="D64" s="65"/>
      <c r="J64" s="65"/>
      <c r="K64" s="65"/>
      <c r="L64" s="65"/>
      <c r="M64" s="65"/>
      <c r="N64" s="65"/>
      <c r="O64" s="65"/>
      <c r="P64" s="65"/>
      <c r="Q64" s="65"/>
      <c r="R64" s="65"/>
      <c r="S64" s="65"/>
      <c r="T64" s="65"/>
      <c r="U64" s="65"/>
      <c r="V64" s="65"/>
      <c r="W64" s="65"/>
      <c r="X64" s="65"/>
      <c r="Y64" s="65"/>
      <c r="Z64" s="65"/>
      <c r="AA64" s="65"/>
      <c r="AB64" s="65"/>
      <c r="AC64" s="65"/>
      <c r="AD64" s="65"/>
      <c r="AE64" s="65"/>
    </row>
    <row r="65" spans="1:31" s="83" customFormat="1">
      <c r="A65" s="65"/>
      <c r="D65" s="65"/>
      <c r="J65" s="65"/>
      <c r="K65" s="65"/>
      <c r="L65" s="65"/>
      <c r="M65" s="65"/>
      <c r="N65" s="65"/>
      <c r="O65" s="65"/>
      <c r="P65" s="65"/>
      <c r="Q65" s="65"/>
      <c r="R65" s="65"/>
      <c r="S65" s="65"/>
      <c r="T65" s="65"/>
      <c r="U65" s="65"/>
      <c r="V65" s="65"/>
      <c r="W65" s="65"/>
      <c r="X65" s="65"/>
      <c r="Y65" s="65"/>
      <c r="Z65" s="65"/>
      <c r="AA65" s="65"/>
      <c r="AB65" s="65"/>
      <c r="AC65" s="65"/>
      <c r="AD65" s="65"/>
      <c r="AE65" s="65"/>
    </row>
    <row r="66" spans="1:31" s="83" customFormat="1">
      <c r="A66" s="65"/>
      <c r="D66" s="65"/>
      <c r="J66" s="65"/>
      <c r="K66" s="65"/>
      <c r="L66" s="65"/>
      <c r="M66" s="65"/>
      <c r="N66" s="65"/>
      <c r="O66" s="65"/>
      <c r="P66" s="65"/>
      <c r="Q66" s="65"/>
      <c r="R66" s="65"/>
      <c r="S66" s="65"/>
      <c r="T66" s="65"/>
      <c r="U66" s="65"/>
      <c r="V66" s="65"/>
      <c r="W66" s="65"/>
      <c r="X66" s="65"/>
      <c r="Y66" s="65"/>
      <c r="Z66" s="65"/>
      <c r="AA66" s="65"/>
      <c r="AB66" s="65"/>
      <c r="AC66" s="65"/>
      <c r="AD66" s="65"/>
      <c r="AE66" s="65"/>
    </row>
    <row r="67" spans="1:31" s="83" customFormat="1">
      <c r="A67" s="65"/>
      <c r="D67" s="65"/>
      <c r="J67" s="65"/>
      <c r="K67" s="65"/>
      <c r="L67" s="65"/>
      <c r="M67" s="65"/>
      <c r="N67" s="65"/>
      <c r="O67" s="65"/>
      <c r="P67" s="65"/>
      <c r="Q67" s="65"/>
      <c r="R67" s="65"/>
      <c r="S67" s="65"/>
      <c r="T67" s="65"/>
      <c r="U67" s="65"/>
      <c r="V67" s="65"/>
      <c r="W67" s="65"/>
      <c r="X67" s="65"/>
      <c r="Y67" s="65"/>
      <c r="Z67" s="65"/>
      <c r="AA67" s="65"/>
      <c r="AB67" s="65"/>
      <c r="AC67" s="65"/>
      <c r="AD67" s="65"/>
      <c r="AE67" s="65"/>
    </row>
    <row r="68" spans="1:31" s="83" customFormat="1">
      <c r="A68" s="65"/>
      <c r="D68" s="65"/>
      <c r="J68" s="65"/>
      <c r="K68" s="65"/>
      <c r="L68" s="65"/>
      <c r="M68" s="65"/>
      <c r="N68" s="65"/>
      <c r="O68" s="65"/>
      <c r="P68" s="65"/>
      <c r="Q68" s="65"/>
      <c r="R68" s="65"/>
      <c r="S68" s="65"/>
      <c r="T68" s="65"/>
      <c r="U68" s="65"/>
      <c r="V68" s="65"/>
      <c r="W68" s="65"/>
      <c r="X68" s="65"/>
      <c r="Y68" s="65"/>
      <c r="Z68" s="65"/>
      <c r="AA68" s="65"/>
      <c r="AB68" s="65"/>
      <c r="AC68" s="65"/>
      <c r="AD68" s="65"/>
      <c r="AE68" s="65"/>
    </row>
    <row r="69" spans="1:31" s="83" customFormat="1">
      <c r="A69" s="65"/>
      <c r="D69" s="65"/>
      <c r="J69" s="65"/>
      <c r="K69" s="65"/>
      <c r="L69" s="65"/>
      <c r="M69" s="65"/>
      <c r="N69" s="65"/>
      <c r="O69" s="65"/>
      <c r="P69" s="65"/>
      <c r="Q69" s="65"/>
      <c r="R69" s="65"/>
      <c r="S69" s="65"/>
      <c r="T69" s="65"/>
      <c r="U69" s="65"/>
      <c r="V69" s="65"/>
      <c r="W69" s="65"/>
      <c r="X69" s="65"/>
      <c r="Y69" s="65"/>
      <c r="Z69" s="65"/>
      <c r="AA69" s="65"/>
      <c r="AB69" s="65"/>
      <c r="AC69" s="65"/>
      <c r="AD69" s="65"/>
      <c r="AE69" s="65"/>
    </row>
    <row r="70" spans="1:31" s="83" customFormat="1">
      <c r="A70" s="65"/>
      <c r="D70" s="65"/>
      <c r="J70" s="65"/>
      <c r="K70" s="65"/>
      <c r="L70" s="65"/>
      <c r="M70" s="65"/>
      <c r="N70" s="65"/>
      <c r="O70" s="65"/>
      <c r="P70" s="65"/>
      <c r="Q70" s="65"/>
      <c r="R70" s="65"/>
      <c r="S70" s="65"/>
      <c r="T70" s="65"/>
      <c r="U70" s="65"/>
      <c r="V70" s="65"/>
      <c r="W70" s="65"/>
      <c r="X70" s="65"/>
      <c r="Y70" s="65"/>
      <c r="Z70" s="65"/>
      <c r="AA70" s="65"/>
      <c r="AB70" s="65"/>
      <c r="AC70" s="65"/>
      <c r="AD70" s="65"/>
      <c r="AE70" s="65"/>
    </row>
    <row r="71" spans="1:31" s="83" customFormat="1">
      <c r="A71" s="65"/>
      <c r="D71" s="65"/>
      <c r="J71" s="65"/>
      <c r="K71" s="65"/>
      <c r="L71" s="65"/>
      <c r="M71" s="65"/>
      <c r="N71" s="65"/>
      <c r="O71" s="65"/>
      <c r="P71" s="65"/>
      <c r="Q71" s="65"/>
      <c r="R71" s="65"/>
      <c r="S71" s="65"/>
      <c r="T71" s="65"/>
      <c r="U71" s="65"/>
      <c r="V71" s="65"/>
      <c r="W71" s="65"/>
      <c r="X71" s="65"/>
      <c r="Y71" s="65"/>
      <c r="Z71" s="65"/>
      <c r="AA71" s="65"/>
      <c r="AB71" s="65"/>
      <c r="AC71" s="65"/>
      <c r="AD71" s="65"/>
      <c r="AE71" s="65"/>
    </row>
    <row r="72" spans="1:31" s="83" customFormat="1">
      <c r="A72" s="65"/>
      <c r="D72" s="65"/>
      <c r="J72" s="65"/>
      <c r="K72" s="65"/>
      <c r="L72" s="65"/>
      <c r="M72" s="65"/>
      <c r="N72" s="65"/>
      <c r="O72" s="65"/>
      <c r="P72" s="65"/>
      <c r="Q72" s="65"/>
      <c r="R72" s="65"/>
      <c r="S72" s="65"/>
      <c r="T72" s="65"/>
      <c r="U72" s="65"/>
      <c r="V72" s="65"/>
      <c r="W72" s="65"/>
      <c r="X72" s="65"/>
      <c r="Y72" s="65"/>
      <c r="Z72" s="65"/>
      <c r="AA72" s="65"/>
      <c r="AB72" s="65"/>
      <c r="AC72" s="65"/>
      <c r="AD72" s="65"/>
      <c r="AE72" s="65"/>
    </row>
  </sheetData>
  <sheetProtection algorithmName="SHA-512" hashValue="mVOXegdMcaQi36uHs7NN2WMyojtzJ7seAPCz4fcAbMabbk2rmdn3AmT18vckU83opW3mZ0wYIIMEhXv6eugbIg==" saltValue="RTNxCAoPmbwLx7DyIQVq1Q==" spinCount="100000" sheet="1" objects="1" scenarios="1"/>
  <mergeCells count="4">
    <mergeCell ref="E9:E10"/>
    <mergeCell ref="F9:F10"/>
    <mergeCell ref="G9:H9"/>
    <mergeCell ref="I9:I10"/>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D7910D-313C-404D-84B1-834C5E2BC603}">
  <sheetPr>
    <tabColor rgb="FFFFF8CA"/>
  </sheetPr>
  <dimension ref="B1:O57"/>
  <sheetViews>
    <sheetView showGridLines="0" zoomScale="90" zoomScaleNormal="90" workbookViewId="0">
      <selection activeCell="M3" sqref="M3"/>
    </sheetView>
  </sheetViews>
  <sheetFormatPr defaultRowHeight="14.25"/>
  <sheetData>
    <row r="1" spans="2:15" s="1" customFormat="1"/>
    <row r="2" spans="2:15" s="1" customFormat="1" ht="34.5">
      <c r="B2" s="32" t="s">
        <v>69</v>
      </c>
      <c r="C2" s="32"/>
      <c r="D2" s="32"/>
    </row>
    <row r="3" spans="2:15" s="1" customFormat="1" ht="34.5">
      <c r="B3" s="32"/>
      <c r="C3" s="32"/>
      <c r="D3" s="32"/>
    </row>
    <row r="4" spans="2:15" s="1" customFormat="1" ht="20.25">
      <c r="B4" s="33" t="s">
        <v>70</v>
      </c>
      <c r="C4" s="33"/>
    </row>
    <row r="6" spans="2:15">
      <c r="B6" s="171" t="s">
        <v>115</v>
      </c>
      <c r="C6" s="171"/>
      <c r="D6" s="171"/>
      <c r="E6" s="171"/>
      <c r="F6" s="171"/>
      <c r="G6" s="171"/>
      <c r="H6" s="171"/>
      <c r="I6" s="171"/>
      <c r="J6" s="171"/>
      <c r="K6" s="171"/>
      <c r="L6" s="171"/>
      <c r="M6" s="171"/>
      <c r="N6" s="171"/>
      <c r="O6" s="171"/>
    </row>
    <row r="7" spans="2:15">
      <c r="B7" s="171" t="s">
        <v>71</v>
      </c>
      <c r="C7" s="171"/>
      <c r="D7" s="171"/>
      <c r="E7" s="171"/>
      <c r="F7" s="171"/>
      <c r="G7" s="171"/>
      <c r="H7" s="171"/>
      <c r="I7" s="171"/>
      <c r="J7" s="171"/>
      <c r="K7" s="171"/>
      <c r="L7" s="171"/>
      <c r="M7" s="171"/>
      <c r="N7" s="171"/>
      <c r="O7" s="171"/>
    </row>
    <row r="8" spans="2:15" ht="29.1" customHeight="1">
      <c r="B8" s="170" t="s">
        <v>75</v>
      </c>
      <c r="C8" s="170"/>
      <c r="D8" s="170"/>
      <c r="E8" s="170"/>
      <c r="F8" s="170"/>
      <c r="G8" s="170"/>
      <c r="H8" s="170"/>
      <c r="I8" s="170"/>
      <c r="J8" s="170"/>
      <c r="K8" s="170"/>
      <c r="L8" s="170"/>
      <c r="M8" s="170"/>
      <c r="N8" s="170"/>
      <c r="O8" s="170"/>
    </row>
    <row r="10" spans="2:15" ht="20.25">
      <c r="B10" s="33" t="s">
        <v>72</v>
      </c>
    </row>
    <row r="12" spans="2:15">
      <c r="B12" s="171" t="s">
        <v>115</v>
      </c>
      <c r="C12" s="171"/>
      <c r="D12" s="171"/>
      <c r="E12" s="171"/>
      <c r="F12" s="171"/>
      <c r="G12" s="171"/>
      <c r="H12" s="171"/>
      <c r="I12" s="171"/>
      <c r="J12" s="171"/>
      <c r="K12" s="171"/>
      <c r="L12" s="171"/>
      <c r="M12" s="171"/>
      <c r="N12" s="171"/>
      <c r="O12" s="171"/>
    </row>
    <row r="13" spans="2:15">
      <c r="B13" s="171" t="s">
        <v>71</v>
      </c>
      <c r="C13" s="171"/>
      <c r="D13" s="171"/>
      <c r="E13" s="171"/>
      <c r="F13" s="171"/>
      <c r="G13" s="171"/>
      <c r="H13" s="171"/>
      <c r="I13" s="171"/>
      <c r="J13" s="171"/>
      <c r="K13" s="171"/>
      <c r="L13" s="171"/>
      <c r="M13" s="171"/>
      <c r="N13" s="171"/>
      <c r="O13" s="171"/>
    </row>
    <row r="14" spans="2:15" ht="30.6" customHeight="1">
      <c r="B14" s="170" t="s">
        <v>75</v>
      </c>
      <c r="C14" s="170"/>
      <c r="D14" s="170"/>
      <c r="E14" s="170"/>
      <c r="F14" s="170"/>
      <c r="G14" s="170"/>
      <c r="H14" s="170"/>
      <c r="I14" s="170"/>
      <c r="J14" s="170"/>
      <c r="K14" s="170"/>
      <c r="L14" s="170"/>
      <c r="M14" s="170"/>
      <c r="N14" s="170"/>
      <c r="O14" s="170"/>
    </row>
    <row r="16" spans="2:15" ht="20.25">
      <c r="B16" s="33" t="s">
        <v>73</v>
      </c>
    </row>
    <row r="18" spans="2:15">
      <c r="B18" s="171" t="s">
        <v>120</v>
      </c>
      <c r="C18" s="171"/>
      <c r="D18" s="171"/>
      <c r="E18" s="171"/>
      <c r="F18" s="171"/>
      <c r="G18" s="171"/>
      <c r="H18" s="171"/>
      <c r="I18" s="171"/>
      <c r="J18" s="171"/>
      <c r="K18" s="171"/>
      <c r="L18" s="171"/>
      <c r="M18" s="171"/>
      <c r="N18" s="171"/>
      <c r="O18" s="171"/>
    </row>
    <row r="19" spans="2:15">
      <c r="B19" s="171" t="s">
        <v>74</v>
      </c>
      <c r="C19" s="171"/>
      <c r="D19" s="171"/>
      <c r="E19" s="171"/>
      <c r="F19" s="171"/>
      <c r="G19" s="171"/>
      <c r="H19" s="171"/>
      <c r="I19" s="171"/>
      <c r="J19" s="171"/>
      <c r="K19" s="171"/>
      <c r="L19" s="171"/>
      <c r="M19" s="171"/>
      <c r="N19" s="171"/>
      <c r="O19" s="171"/>
    </row>
    <row r="20" spans="2:15">
      <c r="B20" s="171" t="s">
        <v>71</v>
      </c>
      <c r="C20" s="171"/>
      <c r="D20" s="171"/>
      <c r="E20" s="171"/>
      <c r="F20" s="171"/>
      <c r="G20" s="171"/>
      <c r="H20" s="171"/>
      <c r="I20" s="171"/>
      <c r="J20" s="171"/>
      <c r="K20" s="171"/>
      <c r="L20" s="171"/>
      <c r="M20" s="171"/>
      <c r="N20" s="171"/>
      <c r="O20" s="171"/>
    </row>
    <row r="21" spans="2:15" ht="31.5" customHeight="1">
      <c r="B21" s="170" t="s">
        <v>75</v>
      </c>
      <c r="C21" s="170"/>
      <c r="D21" s="170"/>
      <c r="E21" s="170"/>
      <c r="F21" s="170"/>
      <c r="G21" s="170"/>
      <c r="H21" s="170"/>
      <c r="I21" s="170"/>
      <c r="J21" s="170"/>
      <c r="K21" s="170"/>
      <c r="L21" s="170"/>
      <c r="M21" s="170"/>
      <c r="N21" s="170"/>
      <c r="O21" s="170"/>
    </row>
    <row r="24" spans="2:15" ht="20.25">
      <c r="B24" s="33" t="s">
        <v>76</v>
      </c>
    </row>
    <row r="26" spans="2:15" ht="29.1" customHeight="1">
      <c r="B26" s="170" t="s">
        <v>121</v>
      </c>
      <c r="C26" s="170"/>
      <c r="D26" s="170"/>
      <c r="E26" s="170"/>
      <c r="F26" s="170"/>
      <c r="G26" s="170"/>
      <c r="H26" s="170"/>
      <c r="I26" s="170"/>
      <c r="J26" s="170"/>
      <c r="K26" s="170"/>
      <c r="L26" s="170"/>
      <c r="M26" s="170"/>
      <c r="N26" s="170"/>
      <c r="O26" s="170"/>
    </row>
    <row r="27" spans="2:15">
      <c r="B27" s="171" t="s">
        <v>77</v>
      </c>
      <c r="C27" s="171"/>
      <c r="D27" s="171"/>
      <c r="E27" s="171"/>
      <c r="F27" s="171"/>
      <c r="G27" s="171"/>
      <c r="H27" s="171"/>
      <c r="I27" s="171"/>
      <c r="J27" s="171"/>
      <c r="K27" s="171"/>
      <c r="L27" s="171"/>
      <c r="M27" s="171"/>
      <c r="N27" s="171"/>
      <c r="O27" s="171"/>
    </row>
    <row r="28" spans="2:15" ht="103.5" customHeight="1">
      <c r="B28" s="170" t="s">
        <v>122</v>
      </c>
      <c r="C28" s="171"/>
      <c r="D28" s="171"/>
      <c r="E28" s="171"/>
      <c r="F28" s="171"/>
      <c r="G28" s="171"/>
      <c r="H28" s="171"/>
      <c r="I28" s="171"/>
      <c r="J28" s="171"/>
      <c r="K28" s="171"/>
      <c r="L28" s="171"/>
      <c r="M28" s="171"/>
      <c r="N28" s="171"/>
      <c r="O28" s="171"/>
    </row>
    <row r="29" spans="2:15">
      <c r="B29" s="172"/>
      <c r="C29" s="172"/>
      <c r="D29" s="172"/>
      <c r="E29" s="172"/>
      <c r="F29" s="172"/>
      <c r="G29" s="172"/>
      <c r="H29" s="172"/>
      <c r="I29" s="172"/>
      <c r="J29" s="172"/>
      <c r="K29" s="172"/>
      <c r="L29" s="172"/>
      <c r="M29" s="172"/>
      <c r="N29" s="172"/>
      <c r="O29" s="172"/>
    </row>
    <row r="31" spans="2:15" ht="20.25">
      <c r="B31" s="33" t="s">
        <v>64</v>
      </c>
    </row>
    <row r="33" spans="2:15" ht="26.1" customHeight="1">
      <c r="B33" s="170" t="s">
        <v>126</v>
      </c>
      <c r="C33" s="170"/>
      <c r="D33" s="170"/>
      <c r="E33" s="170"/>
      <c r="F33" s="170"/>
      <c r="G33" s="170"/>
      <c r="H33" s="170"/>
      <c r="I33" s="170"/>
      <c r="J33" s="170"/>
      <c r="K33" s="170"/>
      <c r="L33" s="170"/>
      <c r="M33" s="170"/>
      <c r="N33" s="170"/>
      <c r="O33" s="170"/>
    </row>
    <row r="34" spans="2:15">
      <c r="B34" s="171" t="s">
        <v>78</v>
      </c>
      <c r="C34" s="171"/>
      <c r="D34" s="171"/>
      <c r="E34" s="171"/>
      <c r="F34" s="171"/>
      <c r="G34" s="171"/>
      <c r="H34" s="171"/>
      <c r="I34" s="171"/>
      <c r="J34" s="171"/>
      <c r="K34" s="171"/>
      <c r="L34" s="171"/>
      <c r="M34" s="171"/>
      <c r="N34" s="171"/>
      <c r="O34" s="171"/>
    </row>
    <row r="35" spans="2:15" ht="30.6" customHeight="1">
      <c r="B35" s="170" t="s">
        <v>79</v>
      </c>
      <c r="C35" s="170"/>
      <c r="D35" s="170"/>
      <c r="E35" s="170"/>
      <c r="F35" s="170"/>
      <c r="G35" s="170"/>
      <c r="H35" s="170"/>
      <c r="I35" s="170"/>
      <c r="J35" s="170"/>
      <c r="K35" s="170"/>
      <c r="L35" s="170"/>
      <c r="M35" s="170"/>
      <c r="N35" s="170"/>
      <c r="O35" s="170"/>
    </row>
    <row r="53" spans="2:15" ht="20.25">
      <c r="B53" s="33" t="s">
        <v>111</v>
      </c>
    </row>
    <row r="54" spans="2:15">
      <c r="B54" s="171" t="s">
        <v>127</v>
      </c>
      <c r="C54" s="171"/>
      <c r="D54" s="171"/>
      <c r="E54" s="171"/>
      <c r="F54" s="171"/>
      <c r="G54" s="171"/>
      <c r="H54" s="171"/>
      <c r="I54" s="171"/>
      <c r="J54" s="171"/>
      <c r="K54" s="171"/>
      <c r="L54" s="171"/>
      <c r="M54" s="171"/>
      <c r="N54" s="171"/>
      <c r="O54" s="171"/>
    </row>
    <row r="55" spans="2:15" ht="33.75" customHeight="1">
      <c r="B55" s="170" t="s">
        <v>128</v>
      </c>
      <c r="C55" s="170"/>
      <c r="D55" s="170"/>
      <c r="E55" s="170"/>
      <c r="F55" s="170"/>
      <c r="G55" s="170"/>
      <c r="H55" s="170"/>
      <c r="I55" s="170"/>
      <c r="J55" s="170"/>
      <c r="K55" s="170"/>
      <c r="L55" s="170"/>
      <c r="M55" s="170"/>
      <c r="N55" s="170"/>
      <c r="O55" s="170"/>
    </row>
    <row r="56" spans="2:15">
      <c r="B56" s="171" t="s">
        <v>129</v>
      </c>
      <c r="C56" s="171"/>
      <c r="D56" s="171"/>
      <c r="E56" s="171"/>
      <c r="F56" s="171"/>
      <c r="G56" s="171"/>
      <c r="H56" s="171"/>
      <c r="I56" s="171"/>
      <c r="J56" s="171"/>
      <c r="K56" s="171"/>
      <c r="L56" s="171"/>
      <c r="M56" s="171"/>
      <c r="N56" s="171"/>
      <c r="O56" s="171"/>
    </row>
    <row r="57" spans="2:15" ht="30" customHeight="1">
      <c r="B57" s="170" t="s">
        <v>130</v>
      </c>
      <c r="C57" s="170"/>
      <c r="D57" s="170"/>
      <c r="E57" s="170"/>
      <c r="F57" s="170"/>
      <c r="G57" s="170"/>
      <c r="H57" s="170"/>
      <c r="I57" s="170"/>
      <c r="J57" s="170"/>
      <c r="K57" s="170"/>
      <c r="L57" s="170"/>
      <c r="M57" s="170"/>
      <c r="N57" s="170"/>
      <c r="O57" s="170"/>
    </row>
  </sheetData>
  <sheetProtection algorithmName="SHA-512" hashValue="jOKlsG/qiVsRP6jCH+Rbnvk4QubfT/nmkrDF0J+/Ken/jtXzxBn89695KPAttdMnVfqNvJ7aB7xJfSDGtg4bSg==" saltValue="S5AICb5WXpaaxyuPaaodtA==" spinCount="100000" sheet="1" objects="1" scenarios="1"/>
  <mergeCells count="21">
    <mergeCell ref="B54:O54"/>
    <mergeCell ref="B55:O55"/>
    <mergeCell ref="B56:O56"/>
    <mergeCell ref="B57:O57"/>
    <mergeCell ref="B6:O6"/>
    <mergeCell ref="B7:O7"/>
    <mergeCell ref="B8:O8"/>
    <mergeCell ref="B12:O12"/>
    <mergeCell ref="B13:O13"/>
    <mergeCell ref="B14:O14"/>
    <mergeCell ref="B18:O18"/>
    <mergeCell ref="B20:O20"/>
    <mergeCell ref="B21:O21"/>
    <mergeCell ref="B26:O26"/>
    <mergeCell ref="B33:O33"/>
    <mergeCell ref="B34:O34"/>
    <mergeCell ref="B35:O35"/>
    <mergeCell ref="B19:O19"/>
    <mergeCell ref="B28:O28"/>
    <mergeCell ref="B29:O29"/>
    <mergeCell ref="B27:O27"/>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6958E-C201-48F9-B6D1-5FE85DE9CFF6}">
  <sheetPr>
    <tabColor theme="8" tint="0.59999389629810485"/>
  </sheetPr>
  <dimension ref="A1:P29"/>
  <sheetViews>
    <sheetView showGridLines="0" showZeros="0" zoomScale="90" zoomScaleNormal="90" workbookViewId="0">
      <selection activeCell="F5" sqref="F5"/>
    </sheetView>
  </sheetViews>
  <sheetFormatPr defaultColWidth="0" defaultRowHeight="14.25" zeroHeight="1"/>
  <cols>
    <col min="1" max="1" width="9" customWidth="1"/>
    <col min="2" max="2" width="41.625" customWidth="1"/>
    <col min="3" max="6" width="9" customWidth="1"/>
    <col min="7" max="16" width="0" hidden="1" customWidth="1"/>
    <col min="17" max="16384" width="9" hidden="1"/>
  </cols>
  <sheetData>
    <row r="1" spans="1:16" s="29" customFormat="1"/>
    <row r="2" spans="1:16" s="29" customFormat="1" ht="35.25">
      <c r="B2" s="47" t="s">
        <v>84</v>
      </c>
      <c r="C2" s="50"/>
      <c r="D2" s="50"/>
    </row>
    <row r="3" spans="1:16" s="29" customFormat="1" ht="14.25" customHeight="1">
      <c r="B3" s="175" t="s">
        <v>82</v>
      </c>
      <c r="C3" s="175"/>
      <c r="D3" s="175"/>
      <c r="E3" s="175"/>
      <c r="F3" s="175"/>
    </row>
    <row r="4" spans="1:16" s="29" customFormat="1">
      <c r="B4" s="175"/>
      <c r="C4" s="175"/>
      <c r="D4" s="175"/>
      <c r="E4" s="175"/>
      <c r="F4" s="175"/>
    </row>
    <row r="5" spans="1:16" s="29" customFormat="1" ht="15" thickBot="1">
      <c r="B5" s="30"/>
      <c r="C5" s="30"/>
      <c r="D5" s="30"/>
      <c r="E5" s="30"/>
      <c r="F5" s="30"/>
    </row>
    <row r="6" spans="1:16">
      <c r="A6" s="29"/>
      <c r="B6" s="2" t="s">
        <v>8</v>
      </c>
      <c r="C6" s="184" t="str">
        <f>IF(Summary!C5="","",Summary!C5)</f>
        <v/>
      </c>
      <c r="D6" s="184"/>
      <c r="E6" s="185"/>
      <c r="F6" s="29"/>
      <c r="G6" s="29"/>
      <c r="H6" s="29"/>
      <c r="I6" s="29"/>
      <c r="J6" s="29"/>
      <c r="K6" s="29"/>
      <c r="L6" s="29"/>
      <c r="M6" s="29"/>
      <c r="N6" s="29"/>
      <c r="O6" s="29"/>
      <c r="P6" s="29"/>
    </row>
    <row r="7" spans="1:16">
      <c r="A7" s="29"/>
      <c r="B7" s="3" t="s">
        <v>91</v>
      </c>
      <c r="C7" s="186" t="str">
        <f>IF(Summary!C6="","",Summary!C6)</f>
        <v/>
      </c>
      <c r="D7" s="186"/>
      <c r="E7" s="187"/>
      <c r="F7" s="29"/>
      <c r="G7" s="29"/>
      <c r="H7" s="29"/>
      <c r="I7" s="29"/>
      <c r="J7" s="29"/>
      <c r="K7" s="29"/>
      <c r="L7" s="29"/>
      <c r="M7" s="29"/>
      <c r="N7" s="29"/>
      <c r="O7" s="29"/>
      <c r="P7" s="29"/>
    </row>
    <row r="8" spans="1:16">
      <c r="A8" s="29"/>
      <c r="B8" s="3" t="s">
        <v>94</v>
      </c>
      <c r="C8" s="186" t="str">
        <f>IF(Summary!C7="","",Summary!C7)</f>
        <v/>
      </c>
      <c r="D8" s="186"/>
      <c r="E8" s="187"/>
      <c r="F8" s="29"/>
      <c r="G8" s="29"/>
      <c r="H8" s="29"/>
      <c r="I8" s="29"/>
      <c r="J8" s="29"/>
      <c r="K8" s="29"/>
      <c r="L8" s="29"/>
      <c r="M8" s="29"/>
      <c r="N8" s="29"/>
      <c r="O8" s="29"/>
      <c r="P8" s="29"/>
    </row>
    <row r="9" spans="1:16" hidden="1">
      <c r="A9" s="29"/>
      <c r="B9" s="3" t="s">
        <v>9</v>
      </c>
      <c r="C9" s="188"/>
      <c r="D9" s="188"/>
      <c r="E9" s="189"/>
      <c r="F9" s="29"/>
      <c r="G9" s="29"/>
      <c r="H9" s="29"/>
      <c r="I9" s="29"/>
      <c r="J9" s="29"/>
      <c r="K9" s="29"/>
      <c r="L9" s="29"/>
      <c r="M9" s="29"/>
      <c r="N9" s="29"/>
      <c r="O9" s="29"/>
      <c r="P9" s="29"/>
    </row>
    <row r="10" spans="1:16">
      <c r="A10" s="29"/>
      <c r="B10" s="3" t="s">
        <v>101</v>
      </c>
      <c r="C10" s="182"/>
      <c r="D10" s="182"/>
      <c r="E10" s="183"/>
      <c r="F10" s="29"/>
      <c r="G10" s="29"/>
      <c r="H10" s="29"/>
      <c r="I10" s="29"/>
      <c r="J10" s="29"/>
      <c r="K10" s="29"/>
      <c r="L10" s="29"/>
      <c r="M10" s="29"/>
      <c r="N10" s="29"/>
      <c r="O10" s="29"/>
      <c r="P10" s="29"/>
    </row>
    <row r="11" spans="1:16" s="29" customFormat="1">
      <c r="B11" s="3" t="s">
        <v>32</v>
      </c>
      <c r="C11" s="176">
        <f>Lookup!$D$4*Monitors!$C$10</f>
        <v>0</v>
      </c>
      <c r="D11" s="176"/>
      <c r="E11" s="177"/>
    </row>
    <row r="12" spans="1:16" s="29" customFormat="1">
      <c r="B12" s="3" t="s">
        <v>27</v>
      </c>
      <c r="C12" s="178">
        <f>Lookup!$E$4*Monitors!$C$10</f>
        <v>0</v>
      </c>
      <c r="D12" s="178"/>
      <c r="E12" s="179"/>
    </row>
    <row r="13" spans="1:16" s="29" customFormat="1" hidden="1">
      <c r="B13" s="3" t="s">
        <v>28</v>
      </c>
      <c r="C13" s="176">
        <f>Lookup!$F$4</f>
        <v>4</v>
      </c>
      <c r="D13" s="176"/>
      <c r="E13" s="177"/>
    </row>
    <row r="14" spans="1:16" ht="15" thickBot="1">
      <c r="A14" s="29"/>
      <c r="B14" s="4" t="s">
        <v>139</v>
      </c>
      <c r="C14" s="180"/>
      <c r="D14" s="180"/>
      <c r="E14" s="181"/>
      <c r="F14" s="29"/>
      <c r="G14" s="29"/>
      <c r="H14" s="29"/>
      <c r="I14" s="29"/>
      <c r="J14" s="29"/>
      <c r="K14" s="29"/>
      <c r="L14" s="29"/>
      <c r="M14" s="29"/>
      <c r="N14" s="29"/>
      <c r="O14" s="29"/>
      <c r="P14" s="29"/>
    </row>
    <row r="15" spans="1:16" s="29" customFormat="1" ht="15" hidden="1" thickBot="1">
      <c r="B15" s="129" t="s">
        <v>140</v>
      </c>
      <c r="C15" s="173" t="str">
        <f>IF(OR(C10="",C14=""),"",$C$10*Lookup!$G$4)</f>
        <v/>
      </c>
      <c r="D15" s="173"/>
      <c r="E15" s="174"/>
    </row>
    <row r="16" spans="1:16" s="29" customFormat="1"/>
    <row r="17" s="29" customFormat="1" hidden="1"/>
    <row r="18" s="29" customFormat="1" hidden="1"/>
    <row r="19" s="29" customFormat="1" hidden="1"/>
    <row r="20" s="29" customFormat="1" hidden="1"/>
    <row r="21" s="29" customFormat="1" hidden="1"/>
    <row r="22" s="29" customFormat="1" hidden="1"/>
    <row r="23" s="29" customFormat="1" hidden="1"/>
    <row r="24" s="29" customFormat="1" hidden="1"/>
    <row r="25" s="29" customFormat="1" hidden="1"/>
    <row r="26" s="29" customFormat="1" hidden="1"/>
    <row r="27" s="29" customFormat="1" hidden="1"/>
    <row r="28" s="29" customFormat="1" hidden="1"/>
    <row r="29" s="29" customFormat="1" hidden="1"/>
  </sheetData>
  <sheetProtection algorithmName="SHA-512" hashValue="Bfht/ktCI6/gla+RJrYkKYSZ8wRtwTue+P+LUPv7O0IVLETn3r9Sw3f+d1GZ57iIvu3JdMyQZgfNSObaOzmGHg==" saltValue="xvLl+zqya1YIavT+kUv84w==" spinCount="100000" sheet="1" objects="1" scenarios="1"/>
  <mergeCells count="11">
    <mergeCell ref="C15:E15"/>
    <mergeCell ref="B3:F4"/>
    <mergeCell ref="C11:E11"/>
    <mergeCell ref="C12:E12"/>
    <mergeCell ref="C13:E13"/>
    <mergeCell ref="C14:E14"/>
    <mergeCell ref="C10:E10"/>
    <mergeCell ref="C6:E6"/>
    <mergeCell ref="C7:E7"/>
    <mergeCell ref="C8:E8"/>
    <mergeCell ref="C9:E9"/>
  </mergeCells>
  <pageMargins left="0.7" right="0.7" top="0.75" bottom="0.75" header="0.3" footer="0.3"/>
  <ignoredErrors>
    <ignoredError sqref="C6:E8"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7FDB15-CF7C-468B-BD4A-03E4DD45E001}">
  <sheetPr>
    <tabColor theme="8" tint="0.59999389629810485"/>
  </sheetPr>
  <dimension ref="A1:O29"/>
  <sheetViews>
    <sheetView showGridLines="0" showZeros="0" zoomScale="90" zoomScaleNormal="90" workbookViewId="0">
      <selection activeCell="B3" sqref="B3:F3"/>
    </sheetView>
  </sheetViews>
  <sheetFormatPr defaultColWidth="0" defaultRowHeight="14.25" zeroHeight="1"/>
  <cols>
    <col min="1" max="1" width="9" customWidth="1"/>
    <col min="2" max="2" width="45.125" customWidth="1"/>
    <col min="3" max="3" width="9" customWidth="1"/>
    <col min="4" max="4" width="12.125" customWidth="1"/>
    <col min="5" max="5" width="14.375" customWidth="1"/>
    <col min="6" max="6" width="11.375" customWidth="1"/>
    <col min="7" max="15" width="0" hidden="1" customWidth="1"/>
    <col min="16" max="16384" width="9" hidden="1"/>
  </cols>
  <sheetData>
    <row r="1" spans="1:15" s="29" customFormat="1"/>
    <row r="2" spans="1:15" s="29" customFormat="1" ht="40.5">
      <c r="B2" s="47" t="s">
        <v>85</v>
      </c>
    </row>
    <row r="3" spans="1:15" s="29" customFormat="1" ht="42" customHeight="1">
      <c r="B3" s="190" t="s">
        <v>82</v>
      </c>
      <c r="C3" s="191"/>
      <c r="D3" s="191"/>
      <c r="E3" s="191"/>
      <c r="F3" s="191"/>
    </row>
    <row r="4" spans="1:15" s="29" customFormat="1"/>
    <row r="5" spans="1:15" s="29" customFormat="1" ht="15" thickBot="1"/>
    <row r="6" spans="1:15">
      <c r="A6" s="29"/>
      <c r="B6" s="2" t="s">
        <v>8</v>
      </c>
      <c r="C6" s="184" t="str">
        <f>IF(Summary!C5="","",Summary!C5)</f>
        <v/>
      </c>
      <c r="D6" s="184"/>
      <c r="E6" s="185"/>
      <c r="F6" s="29"/>
      <c r="G6" s="29"/>
      <c r="H6" s="29"/>
      <c r="I6" s="29"/>
      <c r="J6" s="29"/>
      <c r="K6" s="29"/>
      <c r="L6" s="29"/>
      <c r="M6" s="29"/>
      <c r="N6" s="29"/>
      <c r="O6" s="29"/>
    </row>
    <row r="7" spans="1:15">
      <c r="A7" s="29"/>
      <c r="B7" s="3" t="s">
        <v>91</v>
      </c>
      <c r="C7" s="186" t="str">
        <f>IF(Summary!C6="","",Summary!C6)</f>
        <v/>
      </c>
      <c r="D7" s="186"/>
      <c r="E7" s="187"/>
      <c r="F7" s="29"/>
      <c r="G7" s="29"/>
      <c r="H7" s="29"/>
      <c r="I7" s="29"/>
      <c r="J7" s="29"/>
      <c r="K7" s="29"/>
      <c r="L7" s="29"/>
      <c r="M7" s="29"/>
      <c r="N7" s="29"/>
      <c r="O7" s="29"/>
    </row>
    <row r="8" spans="1:15">
      <c r="A8" s="29"/>
      <c r="B8" s="3" t="s">
        <v>94</v>
      </c>
      <c r="C8" s="186" t="str">
        <f>IF(Summary!C7="","",Summary!C7)</f>
        <v/>
      </c>
      <c r="D8" s="186"/>
      <c r="E8" s="187"/>
      <c r="F8" s="29"/>
      <c r="G8" s="29"/>
      <c r="H8" s="29"/>
      <c r="I8" s="29"/>
      <c r="J8" s="29"/>
      <c r="K8" s="29"/>
      <c r="L8" s="29"/>
      <c r="M8" s="29"/>
      <c r="N8" s="29"/>
      <c r="O8" s="29"/>
    </row>
    <row r="9" spans="1:15" hidden="1">
      <c r="A9" s="29"/>
      <c r="B9" s="3" t="s">
        <v>9</v>
      </c>
      <c r="C9" s="188"/>
      <c r="D9" s="188"/>
      <c r="E9" s="189"/>
      <c r="F9" s="29"/>
      <c r="G9" s="29"/>
      <c r="H9" s="29"/>
      <c r="I9" s="29"/>
      <c r="J9" s="29"/>
      <c r="K9" s="29"/>
      <c r="L9" s="29"/>
      <c r="M9" s="29"/>
      <c r="N9" s="29"/>
      <c r="O9" s="29"/>
    </row>
    <row r="10" spans="1:15">
      <c r="A10" s="29"/>
      <c r="B10" s="3" t="s">
        <v>131</v>
      </c>
      <c r="C10" s="182"/>
      <c r="D10" s="182"/>
      <c r="E10" s="183"/>
      <c r="F10" s="29"/>
      <c r="G10" s="29"/>
      <c r="H10" s="29"/>
      <c r="I10" s="29"/>
      <c r="J10" s="29"/>
      <c r="K10" s="29"/>
      <c r="L10" s="29"/>
      <c r="M10" s="29"/>
      <c r="N10" s="29"/>
      <c r="O10" s="29"/>
    </row>
    <row r="11" spans="1:15">
      <c r="A11" s="29"/>
      <c r="B11" s="3" t="s">
        <v>132</v>
      </c>
      <c r="C11" s="182"/>
      <c r="D11" s="182"/>
      <c r="E11" s="183"/>
      <c r="F11" s="29"/>
      <c r="G11" s="29"/>
      <c r="H11" s="29"/>
      <c r="I11" s="29"/>
      <c r="J11" s="29"/>
      <c r="K11" s="29"/>
      <c r="L11" s="29"/>
      <c r="M11" s="29"/>
      <c r="N11" s="29"/>
      <c r="O11" s="29"/>
    </row>
    <row r="12" spans="1:15">
      <c r="A12" s="29"/>
      <c r="B12" s="3" t="s">
        <v>32</v>
      </c>
      <c r="C12" s="176">
        <f>Lookup!$D$5*C10+Lookup!D6*Computers!C11</f>
        <v>0</v>
      </c>
      <c r="D12" s="176"/>
      <c r="E12" s="177"/>
      <c r="F12" s="29"/>
      <c r="G12" s="29"/>
      <c r="H12" s="29"/>
      <c r="I12" s="29"/>
      <c r="J12" s="29"/>
      <c r="K12" s="29"/>
      <c r="L12" s="29"/>
      <c r="M12" s="29"/>
      <c r="N12" s="29"/>
      <c r="O12" s="29"/>
    </row>
    <row r="13" spans="1:15">
      <c r="A13" s="29"/>
      <c r="B13" s="3" t="s">
        <v>27</v>
      </c>
      <c r="C13" s="178">
        <f>Lookup!$E$5*C10+C11*Lookup!E6</f>
        <v>0</v>
      </c>
      <c r="D13" s="178"/>
      <c r="E13" s="179"/>
      <c r="F13" s="29"/>
      <c r="G13" s="29"/>
      <c r="H13" s="29"/>
      <c r="I13" s="29"/>
      <c r="J13" s="29"/>
      <c r="K13" s="29"/>
      <c r="L13" s="29"/>
      <c r="M13" s="29"/>
      <c r="N13" s="29"/>
      <c r="O13" s="29"/>
    </row>
    <row r="14" spans="1:15" hidden="1">
      <c r="A14" s="29"/>
      <c r="B14" s="3" t="s">
        <v>28</v>
      </c>
      <c r="C14" s="176">
        <f>Lookup!$F$5</f>
        <v>4</v>
      </c>
      <c r="D14" s="176"/>
      <c r="E14" s="177"/>
      <c r="F14" s="29"/>
      <c r="G14" s="29"/>
      <c r="H14" s="29"/>
      <c r="I14" s="29"/>
      <c r="J14" s="29"/>
      <c r="K14" s="29"/>
      <c r="L14" s="29"/>
      <c r="M14" s="29"/>
      <c r="N14" s="29"/>
      <c r="O14" s="29"/>
    </row>
    <row r="15" spans="1:15" ht="15" thickBot="1">
      <c r="A15" s="29"/>
      <c r="B15" s="4" t="s">
        <v>139</v>
      </c>
      <c r="C15" s="180"/>
      <c r="D15" s="180"/>
      <c r="E15" s="181"/>
      <c r="F15" s="29"/>
      <c r="G15" s="29"/>
      <c r="H15" s="29"/>
      <c r="I15" s="29"/>
      <c r="J15" s="29"/>
      <c r="K15" s="29"/>
      <c r="L15" s="29"/>
      <c r="M15" s="29"/>
      <c r="N15" s="29"/>
      <c r="O15" s="29"/>
    </row>
    <row r="16" spans="1:15" ht="15" hidden="1" thickBot="1">
      <c r="A16" s="29"/>
      <c r="B16" s="129" t="s">
        <v>140</v>
      </c>
      <c r="C16" s="173" t="str">
        <f>IF(OR(C10="",C15=""),"",$C$10*Lookup!$G$5+C11*Lookup!G6)</f>
        <v/>
      </c>
      <c r="D16" s="173"/>
      <c r="E16" s="174"/>
      <c r="F16" s="29"/>
      <c r="G16" s="29"/>
      <c r="H16" s="29"/>
      <c r="I16" s="29"/>
      <c r="J16" s="29"/>
      <c r="K16" s="29"/>
      <c r="L16" s="29"/>
      <c r="M16" s="29"/>
      <c r="N16" s="29"/>
      <c r="O16" s="29"/>
    </row>
    <row r="17" s="29" customFormat="1"/>
    <row r="18" s="29" customFormat="1" hidden="1"/>
    <row r="19" s="29" customFormat="1" hidden="1"/>
    <row r="20" s="29" customFormat="1" hidden="1"/>
    <row r="21" s="29" customFormat="1" hidden="1"/>
    <row r="22" s="29" customFormat="1" hidden="1"/>
    <row r="23" s="29" customFormat="1" hidden="1"/>
    <row r="24" s="29" customFormat="1" hidden="1"/>
    <row r="25" s="29" customFormat="1" hidden="1"/>
    <row r="26" s="29" customFormat="1" hidden="1"/>
    <row r="27" s="29" customFormat="1" hidden="1"/>
    <row r="28" s="29" customFormat="1" hidden="1"/>
    <row r="29" s="29" customFormat="1" hidden="1"/>
  </sheetData>
  <sheetProtection algorithmName="SHA-512" hashValue="JZNukC4WQOpNybnY2N1yWUjouzRFbSbBIzApOCwJ5SKgypPMk5ZJTyhc0No1RSDxBmEPlpHvMO9Hr3f2gpKgOA==" saltValue="fS1v36qDvVc8iOm3Evyg7A==" spinCount="100000" sheet="1" objects="1" scenarios="1"/>
  <mergeCells count="12">
    <mergeCell ref="C16:E16"/>
    <mergeCell ref="C14:E14"/>
    <mergeCell ref="C15:E15"/>
    <mergeCell ref="C12:E12"/>
    <mergeCell ref="B3:F3"/>
    <mergeCell ref="C10:E10"/>
    <mergeCell ref="C13:E13"/>
    <mergeCell ref="C6:E6"/>
    <mergeCell ref="C7:E7"/>
    <mergeCell ref="C8:E8"/>
    <mergeCell ref="C9:E9"/>
    <mergeCell ref="C11:E11"/>
  </mergeCells>
  <pageMargins left="0.7" right="0.7" top="0.75" bottom="0.75" header="0.3" footer="0.3"/>
  <ignoredErrors>
    <ignoredError sqref="C6:E8"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A6425E-9FFD-4DBD-9F05-AD0F9C22AD6B}">
  <sheetPr>
    <tabColor theme="8" tint="0.59999389629810485"/>
  </sheetPr>
  <dimension ref="A1:Q39"/>
  <sheetViews>
    <sheetView showGridLines="0" showZeros="0" zoomScale="90" zoomScaleNormal="90" workbookViewId="0">
      <selection activeCell="I11" sqref="I11"/>
    </sheetView>
  </sheetViews>
  <sheetFormatPr defaultColWidth="0" defaultRowHeight="14.25" zeroHeight="1"/>
  <cols>
    <col min="1" max="1" width="9" customWidth="1"/>
    <col min="2" max="2" width="33.875" customWidth="1"/>
    <col min="3" max="3" width="9" customWidth="1"/>
    <col min="4" max="4" width="35.375" customWidth="1"/>
    <col min="5" max="5" width="33" customWidth="1"/>
    <col min="6" max="6" width="9" customWidth="1"/>
    <col min="7" max="7" width="9.375" hidden="1" customWidth="1"/>
    <col min="8" max="8" width="10.25" hidden="1" customWidth="1"/>
    <col min="9" max="9" width="9" customWidth="1"/>
    <col min="10" max="17" width="0" hidden="1" customWidth="1"/>
    <col min="18" max="16384" width="9" hidden="1"/>
  </cols>
  <sheetData>
    <row r="1" spans="1:17" s="29" customFormat="1"/>
    <row r="2" spans="1:17" s="29" customFormat="1" ht="40.5">
      <c r="B2" s="47" t="s">
        <v>86</v>
      </c>
    </row>
    <row r="3" spans="1:17" s="29" customFormat="1">
      <c r="B3" s="190" t="s">
        <v>82</v>
      </c>
      <c r="C3" s="190"/>
      <c r="D3" s="190"/>
      <c r="E3" s="190"/>
      <c r="F3" s="190"/>
    </row>
    <row r="4" spans="1:17" s="29" customFormat="1"/>
    <row r="5" spans="1:17" s="29" customFormat="1" ht="15" thickBot="1"/>
    <row r="6" spans="1:17">
      <c r="A6" s="29"/>
      <c r="B6" s="2" t="s">
        <v>8</v>
      </c>
      <c r="C6" s="184" t="str">
        <f>IF(Summary!C5="","",Summary!C5)</f>
        <v/>
      </c>
      <c r="D6" s="184"/>
      <c r="E6" s="185"/>
      <c r="F6" s="29"/>
      <c r="G6" s="29"/>
      <c r="H6" s="29"/>
      <c r="I6" s="29"/>
      <c r="J6" s="29"/>
      <c r="K6" s="29"/>
      <c r="L6" s="29"/>
      <c r="M6" s="29"/>
      <c r="N6" s="29"/>
      <c r="O6" s="29"/>
      <c r="P6" s="29"/>
      <c r="Q6" s="29"/>
    </row>
    <row r="7" spans="1:17">
      <c r="A7" s="29"/>
      <c r="B7" s="3" t="s">
        <v>91</v>
      </c>
      <c r="C7" s="186" t="str">
        <f>IF(Summary!C6="","",Summary!C6)</f>
        <v/>
      </c>
      <c r="D7" s="186"/>
      <c r="E7" s="187"/>
      <c r="F7" s="29"/>
      <c r="G7" s="29"/>
      <c r="H7" s="29"/>
      <c r="I7" s="29"/>
      <c r="J7" s="29"/>
      <c r="K7" s="29"/>
      <c r="L7" s="29"/>
      <c r="M7" s="29"/>
      <c r="N7" s="29"/>
      <c r="O7" s="29"/>
      <c r="P7" s="29"/>
      <c r="Q7" s="29"/>
    </row>
    <row r="8" spans="1:17">
      <c r="A8" s="29"/>
      <c r="B8" s="3" t="s">
        <v>94</v>
      </c>
      <c r="C8" s="186" t="str">
        <f>IF(Summary!C7="","",Summary!C7)</f>
        <v/>
      </c>
      <c r="D8" s="186"/>
      <c r="E8" s="187"/>
      <c r="F8" s="29"/>
      <c r="G8" s="29"/>
      <c r="H8" s="29"/>
      <c r="I8" s="29"/>
      <c r="J8" s="29"/>
      <c r="K8" s="29"/>
      <c r="L8" s="29"/>
      <c r="M8" s="29"/>
      <c r="N8" s="29"/>
      <c r="O8" s="29"/>
      <c r="P8" s="29"/>
      <c r="Q8" s="29"/>
    </row>
    <row r="9" spans="1:17" hidden="1">
      <c r="A9" s="29"/>
      <c r="B9" s="3" t="s">
        <v>9</v>
      </c>
      <c r="C9" s="200"/>
      <c r="D9" s="200"/>
      <c r="E9" s="201"/>
      <c r="F9" s="29"/>
      <c r="G9" s="29"/>
      <c r="H9" s="29"/>
      <c r="I9" s="29"/>
      <c r="J9" s="29"/>
      <c r="K9" s="29"/>
      <c r="L9" s="29"/>
      <c r="M9" s="29"/>
      <c r="N9" s="29"/>
      <c r="O9" s="29"/>
      <c r="P9" s="29"/>
      <c r="Q9" s="29"/>
    </row>
    <row r="10" spans="1:17">
      <c r="A10" s="29"/>
      <c r="B10" s="3" t="s">
        <v>10</v>
      </c>
      <c r="C10" s="176">
        <f>SUM(E17:E31)</f>
        <v>0</v>
      </c>
      <c r="D10" s="176"/>
      <c r="E10" s="177"/>
      <c r="F10" s="29"/>
      <c r="G10" s="29"/>
      <c r="H10" s="29"/>
      <c r="I10" s="29"/>
      <c r="J10" s="29"/>
      <c r="K10" s="29"/>
      <c r="L10" s="29"/>
      <c r="M10" s="29"/>
      <c r="N10" s="29"/>
      <c r="O10" s="29"/>
      <c r="P10" s="29"/>
      <c r="Q10" s="29"/>
    </row>
    <row r="11" spans="1:17">
      <c r="A11" s="29"/>
      <c r="B11" s="3" t="s">
        <v>27</v>
      </c>
      <c r="C11" s="192">
        <f>SUM(F17:F31)</f>
        <v>0</v>
      </c>
      <c r="D11" s="192"/>
      <c r="E11" s="193"/>
      <c r="F11" s="29"/>
      <c r="G11" s="29"/>
      <c r="H11" s="29"/>
      <c r="I11" s="29"/>
      <c r="J11" s="29"/>
      <c r="K11" s="29"/>
      <c r="L11" s="29"/>
      <c r="M11" s="29"/>
      <c r="N11" s="29"/>
      <c r="O11" s="29"/>
      <c r="P11" s="29"/>
      <c r="Q11" s="29"/>
    </row>
    <row r="12" spans="1:17" ht="15" thickBot="1">
      <c r="A12" s="29"/>
      <c r="B12" s="4" t="s">
        <v>139</v>
      </c>
      <c r="C12" s="180"/>
      <c r="D12" s="180"/>
      <c r="E12" s="181"/>
      <c r="F12" s="29"/>
      <c r="G12" s="29"/>
      <c r="H12" s="29"/>
      <c r="I12" s="29"/>
      <c r="J12" s="29"/>
      <c r="K12" s="29"/>
      <c r="L12" s="29"/>
      <c r="M12" s="29"/>
      <c r="N12" s="29"/>
      <c r="O12" s="29"/>
      <c r="P12" s="29"/>
      <c r="Q12" s="29"/>
    </row>
    <row r="13" spans="1:17" hidden="1">
      <c r="A13" s="29"/>
      <c r="B13" s="135" t="s">
        <v>140</v>
      </c>
      <c r="C13" s="194" t="str">
        <f>IF(SUM(H17:H31)=0,"",IF(C12="","",SUM(H17:H31)))</f>
        <v/>
      </c>
      <c r="D13" s="195"/>
      <c r="E13" s="196"/>
      <c r="F13" s="29"/>
      <c r="G13" s="29"/>
      <c r="H13" s="29"/>
      <c r="I13" s="29"/>
      <c r="J13" s="29"/>
      <c r="K13" s="29"/>
      <c r="L13" s="29"/>
      <c r="M13" s="29"/>
      <c r="N13" s="29"/>
      <c r="O13" s="29"/>
      <c r="P13" s="29"/>
      <c r="Q13" s="29"/>
    </row>
    <row r="14" spans="1:17" ht="15" hidden="1" thickBot="1">
      <c r="A14" s="29"/>
      <c r="B14" s="4" t="s">
        <v>28</v>
      </c>
      <c r="C14" s="197" t="str">
        <f>IFERROR(AVERAGE(G17:G26),"")</f>
        <v/>
      </c>
      <c r="D14" s="198"/>
      <c r="E14" s="199"/>
      <c r="F14" s="29"/>
      <c r="G14" s="29"/>
      <c r="H14" s="29"/>
      <c r="I14" s="29"/>
      <c r="J14" s="29"/>
      <c r="K14" s="29"/>
      <c r="L14" s="29"/>
      <c r="M14" s="29"/>
      <c r="N14" s="29"/>
      <c r="O14" s="29"/>
      <c r="P14" s="29"/>
      <c r="Q14" s="29"/>
    </row>
    <row r="15" spans="1:17" s="29" customFormat="1" ht="15" thickBot="1"/>
    <row r="16" spans="1:17" s="29" customFormat="1" ht="71.25">
      <c r="A16" s="34" t="s">
        <v>33</v>
      </c>
      <c r="B16" s="35" t="s">
        <v>26</v>
      </c>
      <c r="C16" s="35" t="s">
        <v>7</v>
      </c>
      <c r="D16" s="35" t="s">
        <v>40</v>
      </c>
      <c r="E16" s="35" t="s">
        <v>10</v>
      </c>
      <c r="F16" s="36" t="s">
        <v>27</v>
      </c>
      <c r="G16" s="130" t="s">
        <v>28</v>
      </c>
      <c r="H16" s="36" t="s">
        <v>11</v>
      </c>
      <c r="I16" s="86"/>
    </row>
    <row r="17" spans="1:17">
      <c r="A17" s="37">
        <v>1</v>
      </c>
      <c r="B17" s="42"/>
      <c r="C17" s="123"/>
      <c r="D17" s="42"/>
      <c r="E17" s="39" t="str">
        <f>IFERROR(IF(B17="Fax Machine",Lookup!$D$7*C17,IFERROR(C17*VLOOKUP(D17,Lookup!$C$7:$G$21,2,FALSE),"")),"")</f>
        <v/>
      </c>
      <c r="F17" s="138" t="str">
        <f>IFERROR(IF(B17="Fax Machine",Lookup!$E$7*C17,IFERROR(C17*VLOOKUP(D17,Lookup!$C$7:$G$21,3,FALSE),"")),"")</f>
        <v/>
      </c>
      <c r="G17" s="136" t="str">
        <f>IFERROR(IF(OR(B17="",C17=""),"",VLOOKUP(D17,Lookup!$C$7:$G$21,4,FALSE)),"")</f>
        <v/>
      </c>
      <c r="H17" s="40" t="str">
        <f>IFERROR(IF(B17="Fax Machine",Lookup!$G$7*C17,IFERROR(C17*VLOOKUP(D17,Lookup!$C$7:$G$21,5,FALSE),"")),"")</f>
        <v/>
      </c>
      <c r="I17" s="29"/>
      <c r="J17" s="29"/>
      <c r="K17" s="29"/>
      <c r="L17" s="29"/>
      <c r="M17" s="29"/>
      <c r="N17" s="29"/>
      <c r="O17" s="29"/>
      <c r="P17" s="29"/>
      <c r="Q17" s="29"/>
    </row>
    <row r="18" spans="1:17">
      <c r="A18" s="37">
        <v>2</v>
      </c>
      <c r="B18" s="42"/>
      <c r="C18" s="123"/>
      <c r="D18" s="42"/>
      <c r="E18" s="39" t="str">
        <f>IFERROR(IF(B18="Fax Machine",Lookup!$D$7*C18,IFERROR(C18*VLOOKUP(D18,Lookup!$C$7:$G$21,2,FALSE),"")),"")</f>
        <v/>
      </c>
      <c r="F18" s="138" t="str">
        <f>IFERROR(IF(B18="Fax Machine",Lookup!$E$7*C18,IFERROR(C18*VLOOKUP(D18,Lookup!$C$7:$G$21,3,FALSE),"")),"")</f>
        <v/>
      </c>
      <c r="G18" s="136" t="str">
        <f>IFERROR(IF(OR(B18="",C18=""),"",VLOOKUP(D18,Lookup!$C$7:$G$21,4,FALSE)),"")</f>
        <v/>
      </c>
      <c r="H18" s="40" t="str">
        <f>IFERROR(IF(B18="Fax Machine",Lookup!$G$7*C18,IFERROR(C18*VLOOKUP(D18,Lookup!$C$7:$G$21,5,FALSE),"")),"")</f>
        <v/>
      </c>
      <c r="I18" s="29"/>
      <c r="J18" s="29"/>
      <c r="K18" s="29"/>
      <c r="L18" s="29"/>
      <c r="M18" s="29"/>
      <c r="N18" s="29"/>
      <c r="O18" s="29"/>
      <c r="P18" s="29"/>
      <c r="Q18" s="29"/>
    </row>
    <row r="19" spans="1:17">
      <c r="A19" s="37">
        <v>3</v>
      </c>
      <c r="B19" s="42"/>
      <c r="C19" s="123"/>
      <c r="D19" s="42"/>
      <c r="E19" s="39" t="str">
        <f>IFERROR(IF(B19="Fax Machine",Lookup!$D$7*C19,IFERROR(C19*VLOOKUP(D19,Lookup!$C$7:$G$21,2,FALSE),"")),"")</f>
        <v/>
      </c>
      <c r="F19" s="138" t="str">
        <f>IFERROR(IF(B19="Fax Machine",Lookup!$E$7*C19,IFERROR(C19*VLOOKUP(D19,Lookup!$C$7:$G$21,3,FALSE),"")),"")</f>
        <v/>
      </c>
      <c r="G19" s="136" t="str">
        <f>IFERROR(IF(OR(B19="",C19=""),"",VLOOKUP(D19,Lookup!$C$7:$G$21,4,FALSE)),"")</f>
        <v/>
      </c>
      <c r="H19" s="40" t="str">
        <f>IFERROR(IF(B19="Fax Machine",Lookup!$G$7*C19,IFERROR(C19*VLOOKUP(D19,Lookup!$C$7:$G$21,5,FALSE),"")),"")</f>
        <v/>
      </c>
      <c r="I19" s="29"/>
      <c r="J19" s="29"/>
      <c r="K19" s="29"/>
      <c r="L19" s="29"/>
      <c r="M19" s="29"/>
      <c r="N19" s="29"/>
      <c r="O19" s="29"/>
      <c r="P19" s="29"/>
      <c r="Q19" s="29"/>
    </row>
    <row r="20" spans="1:17">
      <c r="A20" s="37">
        <v>4</v>
      </c>
      <c r="B20" s="42"/>
      <c r="C20" s="123"/>
      <c r="D20" s="42"/>
      <c r="E20" s="39" t="str">
        <f>IFERROR(IF(B20="Fax Machine",Lookup!$D$7*C20,IFERROR(C20*VLOOKUP(D20,Lookup!$C$7:$G$21,2,FALSE),"")),"")</f>
        <v/>
      </c>
      <c r="F20" s="138" t="str">
        <f>IFERROR(IF(B20="Fax Machine",Lookup!$E$7*C20,IFERROR(C20*VLOOKUP(D20,Lookup!$C$7:$G$21,3,FALSE),"")),"")</f>
        <v/>
      </c>
      <c r="G20" s="136" t="str">
        <f>IFERROR(IF(OR(B20="",C20=""),"",VLOOKUP(D20,Lookup!$C$7:$G$21,4,FALSE)),"")</f>
        <v/>
      </c>
      <c r="H20" s="40" t="str">
        <f>IFERROR(IF(B20="Fax Machine",Lookup!$G$7*C20,IFERROR(C20*VLOOKUP(D20,Lookup!$C$7:$G$21,5,FALSE),"")),"")</f>
        <v/>
      </c>
      <c r="I20" s="29"/>
      <c r="J20" s="29"/>
      <c r="K20" s="29"/>
      <c r="L20" s="29"/>
      <c r="M20" s="29"/>
      <c r="N20" s="29"/>
      <c r="O20" s="29"/>
      <c r="P20" s="29"/>
      <c r="Q20" s="29"/>
    </row>
    <row r="21" spans="1:17">
      <c r="A21" s="37">
        <v>5</v>
      </c>
      <c r="B21" s="42"/>
      <c r="C21" s="123"/>
      <c r="D21" s="42"/>
      <c r="E21" s="39" t="str">
        <f>IFERROR(IF(B21="Fax Machine",Lookup!$D$7*C21,IFERROR(C21*VLOOKUP(D21,Lookup!$C$7:$G$21,2,FALSE),"")),"")</f>
        <v/>
      </c>
      <c r="F21" s="138" t="str">
        <f>IFERROR(IF(B21="Fax Machine",Lookup!$E$7*C21,IFERROR(C21*VLOOKUP(D21,Lookup!$C$7:$G$21,3,FALSE),"")),"")</f>
        <v/>
      </c>
      <c r="G21" s="136" t="str">
        <f>IFERROR(IF(OR(B21="",C21=""),"",VLOOKUP(D21,Lookup!$C$7:$G$21,4,FALSE)),"")</f>
        <v/>
      </c>
      <c r="H21" s="40" t="str">
        <f>IFERROR(IF(B21="Fax Machine",Lookup!$G$7*C21,IFERROR(C21*VLOOKUP(D21,Lookup!$C$7:$G$21,5,FALSE),"")),"")</f>
        <v/>
      </c>
      <c r="I21" s="29"/>
      <c r="J21" s="29"/>
      <c r="K21" s="29"/>
      <c r="L21" s="29"/>
      <c r="M21" s="29"/>
      <c r="N21" s="29"/>
      <c r="O21" s="29"/>
      <c r="P21" s="29"/>
      <c r="Q21" s="29"/>
    </row>
    <row r="22" spans="1:17">
      <c r="A22" s="37">
        <v>6</v>
      </c>
      <c r="B22" s="42"/>
      <c r="C22" s="123"/>
      <c r="D22" s="42"/>
      <c r="E22" s="39" t="str">
        <f>IFERROR(IF(B22="Fax Machine",Lookup!$D$7*C22,IFERROR(C22*VLOOKUP(D22,Lookup!$C$7:$G$21,2,FALSE),"")),"")</f>
        <v/>
      </c>
      <c r="F22" s="138" t="str">
        <f>IFERROR(IF(B22="Fax Machine",Lookup!$E$7*C22,IFERROR(C22*VLOOKUP(D22,Lookup!$C$7:$G$21,3,FALSE),"")),"")</f>
        <v/>
      </c>
      <c r="G22" s="136" t="str">
        <f>IFERROR(IF(OR(B22="",C22=""),"",VLOOKUP(D22,Lookup!$C$7:$G$21,4,FALSE)),"")</f>
        <v/>
      </c>
      <c r="H22" s="40" t="str">
        <f>IFERROR(IF(B22="Fax Machine",Lookup!$G$7*C22,IFERROR(C22*VLOOKUP(D22,Lookup!$C$7:$G$21,5,FALSE),"")),"")</f>
        <v/>
      </c>
      <c r="I22" s="29"/>
      <c r="J22" s="29"/>
      <c r="K22" s="29"/>
      <c r="L22" s="29"/>
      <c r="M22" s="29"/>
      <c r="N22" s="29"/>
      <c r="O22" s="29"/>
      <c r="P22" s="29"/>
      <c r="Q22" s="29"/>
    </row>
    <row r="23" spans="1:17">
      <c r="A23" s="37">
        <v>7</v>
      </c>
      <c r="B23" s="42"/>
      <c r="C23" s="123"/>
      <c r="D23" s="42"/>
      <c r="E23" s="39" t="str">
        <f>IFERROR(IF(B23="Fax Machine",Lookup!$D$7*C23,IFERROR(C23*VLOOKUP(D23,Lookup!$C$7:$G$21,2,FALSE),"")),"")</f>
        <v/>
      </c>
      <c r="F23" s="138" t="str">
        <f>IFERROR(IF(B23="Fax Machine",Lookup!$E$7*C23,IFERROR(C23*VLOOKUP(D23,Lookup!$C$7:$G$21,3,FALSE),"")),"")</f>
        <v/>
      </c>
      <c r="G23" s="136" t="str">
        <f>IFERROR(IF(OR(B23="",C23=""),"",VLOOKUP(D23,Lookup!$C$7:$G$21,4,FALSE)),"")</f>
        <v/>
      </c>
      <c r="H23" s="40" t="str">
        <f>IFERROR(IF(B23="Fax Machine",Lookup!$G$7*C23,IFERROR(C23*VLOOKUP(D23,Lookup!$C$7:$G$21,5,FALSE),"")),"")</f>
        <v/>
      </c>
      <c r="I23" s="29"/>
      <c r="J23" s="29"/>
      <c r="K23" s="29"/>
      <c r="L23" s="29"/>
      <c r="M23" s="29"/>
      <c r="N23" s="29"/>
      <c r="O23" s="29"/>
      <c r="P23" s="29"/>
      <c r="Q23" s="29"/>
    </row>
    <row r="24" spans="1:17">
      <c r="A24" s="37">
        <v>8</v>
      </c>
      <c r="B24" s="42"/>
      <c r="C24" s="123"/>
      <c r="D24" s="42"/>
      <c r="E24" s="39" t="str">
        <f>IFERROR(IF(B24="Fax Machine",Lookup!$D$7*C24,IFERROR(C24*VLOOKUP(D24,Lookup!$C$7:$G$21,2,FALSE),"")),"")</f>
        <v/>
      </c>
      <c r="F24" s="138" t="str">
        <f>IFERROR(IF(B24="Fax Machine",Lookup!$E$7*C24,IFERROR(C24*VLOOKUP(D24,Lookup!$C$7:$G$21,3,FALSE),"")),"")</f>
        <v/>
      </c>
      <c r="G24" s="136" t="str">
        <f>IFERROR(IF(OR(B24="",C24=""),"",VLOOKUP(D24,Lookup!$C$7:$G$21,4,FALSE)),"")</f>
        <v/>
      </c>
      <c r="H24" s="40" t="str">
        <f>IFERROR(IF(B24="Fax Machine",Lookup!$G$7*C24,IFERROR(C24*VLOOKUP(D24,Lookup!$C$7:$G$21,5,FALSE),"")),"")</f>
        <v/>
      </c>
      <c r="I24" s="29"/>
      <c r="J24" s="29"/>
      <c r="K24" s="29"/>
      <c r="L24" s="29"/>
      <c r="M24" s="29"/>
      <c r="N24" s="29"/>
      <c r="O24" s="29"/>
      <c r="P24" s="29"/>
      <c r="Q24" s="29"/>
    </row>
    <row r="25" spans="1:17">
      <c r="A25" s="37">
        <v>9</v>
      </c>
      <c r="B25" s="42"/>
      <c r="C25" s="123"/>
      <c r="D25" s="42"/>
      <c r="E25" s="39" t="str">
        <f>IFERROR(IF(B25="Fax Machine",Lookup!$D$7*C25,IFERROR(C25*VLOOKUP(D25,Lookup!$C$7:$G$21,2,FALSE),"")),"")</f>
        <v/>
      </c>
      <c r="F25" s="138" t="str">
        <f>IFERROR(IF(B25="Fax Machine",Lookup!$E$7*C25,IFERROR(C25*VLOOKUP(D25,Lookup!$C$7:$G$21,3,FALSE),"")),"")</f>
        <v/>
      </c>
      <c r="G25" s="136" t="str">
        <f>IFERROR(IF(OR(B25="",C25=""),"",VLOOKUP(D25,Lookup!$C$7:$G$21,4,FALSE)),"")</f>
        <v/>
      </c>
      <c r="H25" s="40" t="str">
        <f>IFERROR(IF(B25="Fax Machine",Lookup!$G$7*C25,IFERROR(C25*VLOOKUP(D25,Lookup!$C$7:$G$21,5,FALSE),"")),"")</f>
        <v/>
      </c>
      <c r="I25" s="29"/>
      <c r="J25" s="29"/>
      <c r="K25" s="29"/>
      <c r="L25" s="29"/>
      <c r="M25" s="29"/>
      <c r="N25" s="29"/>
      <c r="O25" s="29"/>
      <c r="P25" s="29"/>
      <c r="Q25" s="29"/>
    </row>
    <row r="26" spans="1:17">
      <c r="A26" s="37">
        <v>10</v>
      </c>
      <c r="B26" s="42"/>
      <c r="C26" s="123"/>
      <c r="D26" s="42"/>
      <c r="E26" s="39" t="str">
        <f>IFERROR(IF(B26="Fax Machine",Lookup!$D$7*C26,IFERROR(C26*VLOOKUP(D26,Lookup!$C$7:$G$21,2,FALSE),"")),"")</f>
        <v/>
      </c>
      <c r="F26" s="138" t="str">
        <f>IFERROR(IF(B26="Fax Machine",Lookup!$E$7*C26,IFERROR(C26*VLOOKUP(D26,Lookup!$C$7:$G$21,3,FALSE),"")),"")</f>
        <v/>
      </c>
      <c r="G26" s="136" t="str">
        <f>IFERROR(IF(OR(B26="",C26=""),"",VLOOKUP(D26,Lookup!$C$7:$G$21,4,FALSE)),"")</f>
        <v/>
      </c>
      <c r="H26" s="40" t="str">
        <f>IFERROR(IF(B26="Fax Machine",Lookup!$G$7*C26,IFERROR(C26*VLOOKUP(D26,Lookup!$C$7:$G$21,5,FALSE),"")),"")</f>
        <v/>
      </c>
      <c r="I26" s="29"/>
      <c r="J26" s="29"/>
      <c r="K26" s="29"/>
      <c r="L26" s="29"/>
      <c r="M26" s="29"/>
      <c r="N26" s="29"/>
      <c r="O26" s="29"/>
      <c r="P26" s="29"/>
      <c r="Q26" s="29"/>
    </row>
    <row r="27" spans="1:17" s="29" customFormat="1">
      <c r="A27" s="37">
        <v>11</v>
      </c>
      <c r="B27" s="42"/>
      <c r="C27" s="123"/>
      <c r="D27" s="42"/>
      <c r="E27" s="39" t="str">
        <f>IFERROR(IF(B27="Fax Machine",Lookup!$D$7*C27,IFERROR(C27*VLOOKUP(D27,Lookup!$C$7:$G$21,2,FALSE),"")),"")</f>
        <v/>
      </c>
      <c r="F27" s="138" t="str">
        <f>IFERROR(IF(B27="Fax Machine",Lookup!$E$7*C27,IFERROR(C27*VLOOKUP(D27,Lookup!$C$7:$G$21,3,FALSE),"")),"")</f>
        <v/>
      </c>
      <c r="G27" s="136" t="str">
        <f>IFERROR(IF(OR(B27="",C27=""),"",VLOOKUP(D27,Lookup!$C$7:$G$21,4,FALSE)),"")</f>
        <v/>
      </c>
      <c r="H27" s="40" t="str">
        <f>IFERROR(IF(B27="Fax Machine",Lookup!$G$7*C27,IFERROR(C27*VLOOKUP(D27,Lookup!$C$7:$G$21,5,FALSE),"")),"")</f>
        <v/>
      </c>
    </row>
    <row r="28" spans="1:17" s="29" customFormat="1">
      <c r="A28" s="37">
        <v>12</v>
      </c>
      <c r="B28" s="42"/>
      <c r="C28" s="123"/>
      <c r="D28" s="42"/>
      <c r="E28" s="39" t="str">
        <f>IFERROR(IF(B28="Fax Machine",Lookup!$D$7*C28,IFERROR(C28*VLOOKUP(D28,Lookup!$C$7:$G$21,2,FALSE),"")),"")</f>
        <v/>
      </c>
      <c r="F28" s="138" t="str">
        <f>IFERROR(IF(B28="Fax Machine",Lookup!$E$7*C28,IFERROR(C28*VLOOKUP(D28,Lookup!$C$7:$G$21,3,FALSE),"")),"")</f>
        <v/>
      </c>
      <c r="G28" s="136" t="str">
        <f>IFERROR(IF(OR(B28="",C28=""),"",VLOOKUP(D28,Lookup!$C$7:$G$21,4,FALSE)),"")</f>
        <v/>
      </c>
      <c r="H28" s="40" t="str">
        <f>IFERROR(IF(B28="Fax Machine",Lookup!$G$7*C28,IFERROR(C28*VLOOKUP(D28,Lookup!$C$7:$G$21,5,FALSE),"")),"")</f>
        <v/>
      </c>
    </row>
    <row r="29" spans="1:17" s="29" customFormat="1">
      <c r="A29" s="37">
        <v>13</v>
      </c>
      <c r="B29" s="42"/>
      <c r="C29" s="123"/>
      <c r="D29" s="42"/>
      <c r="E29" s="39" t="str">
        <f>IFERROR(IF(B29="Fax Machine",Lookup!$D$7*C29,IFERROR(C29*VLOOKUP(D29,Lookup!$C$7:$G$21,2,FALSE),"")),"")</f>
        <v/>
      </c>
      <c r="F29" s="138" t="str">
        <f>IFERROR(IF(B29="Fax Machine",Lookup!$E$7*C29,IFERROR(C29*VLOOKUP(D29,Lookup!$C$7:$G$21,3,FALSE),"")),"")</f>
        <v/>
      </c>
      <c r="G29" s="136" t="str">
        <f>IFERROR(IF(OR(B29="",C29=""),"",VLOOKUP(D29,Lookup!$C$7:$G$21,4,FALSE)),"")</f>
        <v/>
      </c>
      <c r="H29" s="40" t="str">
        <f>IFERROR(IF(B29="Fax Machine",Lookup!$G$7*C29,IFERROR(C29*VLOOKUP(D29,Lookup!$C$7:$G$21,5,FALSE),"")),"")</f>
        <v/>
      </c>
    </row>
    <row r="30" spans="1:17" s="29" customFormat="1">
      <c r="A30" s="37">
        <v>14</v>
      </c>
      <c r="B30" s="42"/>
      <c r="C30" s="123"/>
      <c r="D30" s="42"/>
      <c r="E30" s="39" t="str">
        <f>IFERROR(IF(B30="Fax Machine",Lookup!$D$7*C30,IFERROR(C30*VLOOKUP(D30,Lookup!$C$7:$G$21,2,FALSE),"")),"")</f>
        <v/>
      </c>
      <c r="F30" s="138" t="str">
        <f>IFERROR(IF(B30="Fax Machine",Lookup!$E$7*C30,IFERROR(C30*VLOOKUP(D30,Lookup!$C$7:$G$21,3,FALSE),"")),"")</f>
        <v/>
      </c>
      <c r="G30" s="136" t="str">
        <f>IFERROR(IF(OR(B30="",C30=""),"",VLOOKUP(D30,Lookup!$C$7:$G$21,4,FALSE)),"")</f>
        <v/>
      </c>
      <c r="H30" s="40" t="str">
        <f>IFERROR(IF(B30="Fax Machine",Lookup!$G$7*C30,IFERROR(C30*VLOOKUP(D30,Lookup!$C$7:$G$21,5,FALSE),"")),"")</f>
        <v/>
      </c>
    </row>
    <row r="31" spans="1:17" s="29" customFormat="1" ht="15" thickBot="1">
      <c r="A31" s="38">
        <v>15</v>
      </c>
      <c r="B31" s="43"/>
      <c r="C31" s="124"/>
      <c r="D31" s="43"/>
      <c r="E31" s="41" t="str">
        <f>IFERROR(IF(B31="Fax Machine",Lookup!$D$7*C31,IFERROR(C31*VLOOKUP(D31,Lookup!$C$7:$G$21,2,FALSE),"")),"")</f>
        <v/>
      </c>
      <c r="F31" s="139" t="str">
        <f>IFERROR(IF(B31="Fax Machine",Lookup!$E$7*C31,IFERROR(C31*VLOOKUP(D31,Lookup!$C$7:$G$21,3,FALSE),"")),"")</f>
        <v/>
      </c>
      <c r="G31" s="137" t="str">
        <f>IFERROR(IF(OR(B31="",C31=""),"",VLOOKUP(D31,Lookup!$C$7:$G$21,4,FALSE)),"")</f>
        <v/>
      </c>
      <c r="H31" s="40" t="str">
        <f>IFERROR(IF(B31="Fax Machine",Lookup!$G$7*C31,IFERROR(C31*VLOOKUP(D31,Lookup!$C$7:$G$21,5,FALSE),"")),"")</f>
        <v/>
      </c>
    </row>
    <row r="32" spans="1:17" s="29" customFormat="1"/>
    <row r="33" s="29" customFormat="1" hidden="1"/>
    <row r="34" s="29" customFormat="1" hidden="1"/>
    <row r="35" s="29" customFormat="1" hidden="1"/>
    <row r="36" s="29" customFormat="1" hidden="1"/>
    <row r="37" s="29" customFormat="1" hidden="1"/>
    <row r="38" s="29" customFormat="1" hidden="1"/>
    <row r="39" s="29" customFormat="1" hidden="1"/>
  </sheetData>
  <sheetProtection algorithmName="SHA-512" hashValue="ZtZP4x73wJyylgAlbyF+k1zGxh5ujOFcdyuskQvRcNnY0qqXZevbRCg9PzMCo439MSphM1RHA9z3EYB0J8HjNg==" saltValue="M7+wTNcE90svl6N/ES6CqA==" spinCount="100000" sheet="1" objects="1" scenarios="1"/>
  <mergeCells count="10">
    <mergeCell ref="C11:E11"/>
    <mergeCell ref="C12:E12"/>
    <mergeCell ref="C13:E13"/>
    <mergeCell ref="C14:E14"/>
    <mergeCell ref="B3:F3"/>
    <mergeCell ref="C6:E6"/>
    <mergeCell ref="C7:E7"/>
    <mergeCell ref="C8:E8"/>
    <mergeCell ref="C9:E9"/>
    <mergeCell ref="C10:E10"/>
  </mergeCells>
  <conditionalFormatting sqref="D17:D31">
    <cfRule type="expression" dxfId="0" priority="1">
      <formula>B17="Fax Machine"</formula>
    </cfRule>
  </conditionalFormatting>
  <dataValidations count="1">
    <dataValidation type="list" allowBlank="1" showInputMessage="1" showErrorMessage="1" sqref="D17:D31" xr:uid="{8EDBDF34-ABDB-4BDA-A007-980D829DF372}">
      <formula1>INDIRECT(VLOOKUP(B17,ProductLookup,2,0))</formula1>
    </dataValidation>
  </dataValidations>
  <pageMargins left="0.7" right="0.7" top="0.75" bottom="0.75" header="0.3" footer="0.3"/>
  <pageSetup orientation="portrait" r:id="rId1"/>
  <ignoredErrors>
    <ignoredError sqref="C6:E8" unlocked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r:uid="{9105843D-F6D9-47F2-8B62-FF747CAE9649}">
          <x14:formula1>
            <xm:f>Lookup!$I$6:$I$9</xm:f>
          </x14:formula1>
          <xm:sqref>B17:B31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44F3C4-AB07-48FC-B412-BFDB9E817E2D}">
  <sheetPr>
    <tabColor theme="8" tint="0.59999389629810485"/>
  </sheetPr>
  <dimension ref="A1:P27"/>
  <sheetViews>
    <sheetView showGridLines="0" showZeros="0" zoomScale="90" zoomScaleNormal="90" workbookViewId="0">
      <selection activeCell="E5" sqref="E5"/>
    </sheetView>
  </sheetViews>
  <sheetFormatPr defaultColWidth="0" defaultRowHeight="14.25" zeroHeight="1"/>
  <cols>
    <col min="1" max="1" width="9" customWidth="1"/>
    <col min="2" max="2" width="48" customWidth="1"/>
    <col min="3" max="6" width="9" customWidth="1"/>
    <col min="7" max="16" width="0" hidden="1" customWidth="1"/>
    <col min="17" max="16384" width="9" hidden="1"/>
  </cols>
  <sheetData>
    <row r="1" spans="1:16">
      <c r="A1" s="29"/>
      <c r="B1" s="29"/>
      <c r="C1" s="29"/>
      <c r="D1" s="29"/>
      <c r="E1" s="29"/>
      <c r="F1" s="29"/>
      <c r="G1" s="29"/>
      <c r="H1" s="29"/>
      <c r="I1" s="29"/>
      <c r="J1" s="29"/>
      <c r="K1" s="29"/>
      <c r="L1" s="29"/>
      <c r="M1" s="29"/>
      <c r="N1" s="29"/>
      <c r="O1" s="29"/>
      <c r="P1" s="29"/>
    </row>
    <row r="2" spans="1:16" ht="35.25">
      <c r="A2" s="29"/>
      <c r="B2" s="47" t="s">
        <v>83</v>
      </c>
      <c r="C2" s="29"/>
      <c r="D2" s="29"/>
      <c r="E2" s="29"/>
      <c r="F2" s="29"/>
      <c r="G2" s="29"/>
      <c r="H2" s="29"/>
      <c r="I2" s="29"/>
      <c r="J2" s="29"/>
      <c r="K2" s="29"/>
      <c r="L2" s="29"/>
      <c r="M2" s="29"/>
      <c r="N2" s="29"/>
      <c r="O2" s="29"/>
      <c r="P2" s="29"/>
    </row>
    <row r="3" spans="1:16" ht="42" customHeight="1">
      <c r="A3" s="29"/>
      <c r="B3" s="202" t="s">
        <v>102</v>
      </c>
      <c r="C3" s="202"/>
      <c r="D3" s="202"/>
      <c r="E3" s="202"/>
      <c r="F3" s="202"/>
      <c r="G3" s="29"/>
      <c r="H3" s="29"/>
      <c r="I3" s="29"/>
      <c r="J3" s="29"/>
      <c r="K3" s="29"/>
      <c r="L3" s="29"/>
      <c r="M3" s="29"/>
      <c r="N3" s="29"/>
      <c r="O3" s="29"/>
      <c r="P3" s="29"/>
    </row>
    <row r="4" spans="1:16">
      <c r="A4" s="29"/>
      <c r="B4" s="29"/>
      <c r="C4" s="29"/>
      <c r="D4" s="29"/>
      <c r="E4" s="29"/>
      <c r="F4" s="29"/>
      <c r="G4" s="29"/>
      <c r="H4" s="29"/>
      <c r="I4" s="29"/>
      <c r="J4" s="29"/>
      <c r="K4" s="29"/>
      <c r="L4" s="29"/>
      <c r="M4" s="29"/>
      <c r="N4" s="29"/>
      <c r="O4" s="29"/>
      <c r="P4" s="29"/>
    </row>
    <row r="5" spans="1:16" ht="15" thickBot="1">
      <c r="A5" s="29"/>
      <c r="B5" s="29"/>
      <c r="C5" s="29"/>
      <c r="D5" s="29"/>
      <c r="E5" s="29"/>
      <c r="F5" s="29"/>
      <c r="G5" s="29"/>
      <c r="H5" s="29"/>
      <c r="I5" s="29"/>
      <c r="J5" s="29"/>
      <c r="K5" s="29"/>
      <c r="L5" s="29"/>
      <c r="M5" s="29"/>
      <c r="N5" s="29"/>
      <c r="O5" s="29"/>
      <c r="P5" s="29"/>
    </row>
    <row r="6" spans="1:16">
      <c r="A6" s="29"/>
      <c r="B6" s="2" t="s">
        <v>8</v>
      </c>
      <c r="C6" s="184" t="str">
        <f>IF(Summary!C5="","",Summary!C5)</f>
        <v/>
      </c>
      <c r="D6" s="184"/>
      <c r="E6" s="185"/>
      <c r="F6" s="29"/>
      <c r="G6" s="29"/>
      <c r="H6" s="29"/>
      <c r="I6" s="29"/>
      <c r="J6" s="29"/>
      <c r="K6" s="29"/>
      <c r="L6" s="29"/>
      <c r="M6" s="29"/>
      <c r="N6" s="29"/>
      <c r="O6" s="29"/>
      <c r="P6" s="29"/>
    </row>
    <row r="7" spans="1:16">
      <c r="A7" s="29"/>
      <c r="B7" s="3" t="s">
        <v>91</v>
      </c>
      <c r="C7" s="186" t="str">
        <f>IF(Summary!C6="","",Summary!C6)</f>
        <v/>
      </c>
      <c r="D7" s="186"/>
      <c r="E7" s="187"/>
      <c r="F7" s="29"/>
      <c r="G7" s="29"/>
      <c r="H7" s="29"/>
      <c r="I7" s="29"/>
      <c r="J7" s="29"/>
      <c r="K7" s="29"/>
      <c r="L7" s="29"/>
      <c r="M7" s="29"/>
      <c r="N7" s="29"/>
      <c r="O7" s="29"/>
      <c r="P7" s="29"/>
    </row>
    <row r="8" spans="1:16">
      <c r="A8" s="29"/>
      <c r="B8" s="3" t="s">
        <v>94</v>
      </c>
      <c r="C8" s="186" t="str">
        <f>IF(Summary!C7="","",Summary!C7)</f>
        <v/>
      </c>
      <c r="D8" s="186"/>
      <c r="E8" s="187"/>
      <c r="F8" s="29"/>
      <c r="G8" s="29"/>
      <c r="H8" s="29"/>
      <c r="I8" s="29"/>
      <c r="J8" s="29"/>
      <c r="K8" s="29"/>
      <c r="L8" s="29"/>
      <c r="M8" s="29"/>
      <c r="N8" s="29"/>
      <c r="O8" s="29"/>
      <c r="P8" s="29"/>
    </row>
    <row r="9" spans="1:16" hidden="1">
      <c r="A9" s="29"/>
      <c r="B9" s="3" t="s">
        <v>9</v>
      </c>
      <c r="C9" s="188"/>
      <c r="D9" s="188"/>
      <c r="E9" s="189"/>
      <c r="F9" s="29"/>
      <c r="G9" s="29"/>
      <c r="H9" s="29"/>
      <c r="I9" s="29"/>
      <c r="J9" s="29"/>
      <c r="K9" s="29"/>
      <c r="L9" s="29"/>
      <c r="M9" s="29"/>
      <c r="N9" s="29"/>
      <c r="O9" s="29"/>
      <c r="P9" s="29"/>
    </row>
    <row r="10" spans="1:16" ht="14.25" customHeight="1">
      <c r="A10" s="29"/>
      <c r="B10" s="31" t="s">
        <v>133</v>
      </c>
      <c r="C10" s="182"/>
      <c r="D10" s="182"/>
      <c r="E10" s="183"/>
      <c r="F10" s="29"/>
      <c r="G10" s="29"/>
      <c r="H10" s="29"/>
      <c r="I10" s="29"/>
      <c r="J10" s="29"/>
      <c r="K10" s="29"/>
      <c r="L10" s="29"/>
      <c r="M10" s="29"/>
      <c r="N10" s="29"/>
      <c r="O10" s="29"/>
      <c r="P10" s="29"/>
    </row>
    <row r="11" spans="1:16" ht="14.25" customHeight="1">
      <c r="A11" s="29"/>
      <c r="B11" s="31" t="s">
        <v>134</v>
      </c>
      <c r="C11" s="182"/>
      <c r="D11" s="182"/>
      <c r="E11" s="183"/>
      <c r="F11" s="29"/>
      <c r="G11" s="29"/>
      <c r="H11" s="29"/>
      <c r="I11" s="29"/>
      <c r="J11" s="29"/>
      <c r="K11" s="29"/>
      <c r="L11" s="29"/>
      <c r="M11" s="29"/>
      <c r="N11" s="29"/>
      <c r="O11" s="29"/>
      <c r="P11" s="29"/>
    </row>
    <row r="12" spans="1:16">
      <c r="A12" s="29"/>
      <c r="B12" s="3" t="s">
        <v>55</v>
      </c>
      <c r="C12" s="176">
        <f>Lookup!E25*C10+C11*Lookup!E26</f>
        <v>0</v>
      </c>
      <c r="D12" s="176"/>
      <c r="E12" s="177"/>
      <c r="F12" s="29"/>
      <c r="G12" s="29"/>
      <c r="H12" s="29"/>
      <c r="I12" s="29"/>
      <c r="J12" s="29"/>
      <c r="K12" s="29"/>
      <c r="L12" s="29"/>
      <c r="M12" s="29"/>
      <c r="N12" s="29"/>
      <c r="O12" s="29"/>
      <c r="P12" s="29"/>
    </row>
    <row r="13" spans="1:16">
      <c r="A13" s="29"/>
      <c r="B13" s="3" t="s">
        <v>56</v>
      </c>
      <c r="C13" s="178">
        <f>Lookup!$D$25*C10+C11*Lookup!D26</f>
        <v>0</v>
      </c>
      <c r="D13" s="178"/>
      <c r="E13" s="179"/>
      <c r="F13" s="29"/>
      <c r="G13" s="29"/>
      <c r="H13" s="29"/>
      <c r="I13" s="29"/>
      <c r="J13" s="29"/>
      <c r="K13" s="29"/>
      <c r="L13" s="29"/>
      <c r="M13" s="29"/>
      <c r="N13" s="29"/>
      <c r="O13" s="29"/>
      <c r="P13" s="29"/>
    </row>
    <row r="14" spans="1:16" hidden="1">
      <c r="A14" s="29"/>
      <c r="B14" s="3" t="s">
        <v>28</v>
      </c>
      <c r="C14" s="176">
        <f>Lookup!$F$25</f>
        <v>5</v>
      </c>
      <c r="D14" s="176"/>
      <c r="E14" s="177"/>
      <c r="F14" s="29"/>
      <c r="G14" s="29"/>
      <c r="H14" s="29"/>
      <c r="I14" s="29"/>
      <c r="J14" s="29"/>
      <c r="K14" s="29"/>
      <c r="L14" s="29"/>
      <c r="M14" s="29"/>
      <c r="N14" s="29"/>
      <c r="O14" s="29"/>
      <c r="P14" s="29"/>
    </row>
    <row r="15" spans="1:16" ht="15" thickBot="1">
      <c r="A15" s="29"/>
      <c r="B15" s="4" t="s">
        <v>139</v>
      </c>
      <c r="C15" s="180"/>
      <c r="D15" s="180"/>
      <c r="E15" s="181"/>
      <c r="F15" s="29"/>
      <c r="G15" s="29"/>
      <c r="H15" s="29"/>
      <c r="I15" s="29"/>
      <c r="J15" s="29"/>
      <c r="K15" s="29"/>
      <c r="L15" s="29"/>
      <c r="M15" s="29"/>
      <c r="N15" s="29"/>
      <c r="O15" s="29"/>
      <c r="P15" s="29"/>
    </row>
    <row r="16" spans="1:16" ht="15" hidden="1" thickBot="1">
      <c r="A16" s="29"/>
      <c r="B16" s="129" t="s">
        <v>140</v>
      </c>
      <c r="C16" s="173" t="str">
        <f>IF(OR(C10="",C15=""),"",$C$10*Lookup!$G$25+C11*Lookup!G26)</f>
        <v/>
      </c>
      <c r="D16" s="173"/>
      <c r="E16" s="174"/>
      <c r="F16" s="29"/>
      <c r="G16" s="29"/>
      <c r="H16" s="29"/>
      <c r="I16" s="29"/>
      <c r="J16" s="29"/>
      <c r="K16" s="29"/>
      <c r="L16" s="29"/>
      <c r="M16" s="29"/>
      <c r="N16" s="29"/>
      <c r="O16" s="29"/>
      <c r="P16" s="29"/>
    </row>
    <row r="17" spans="1:16">
      <c r="A17" s="29"/>
      <c r="B17" s="29"/>
      <c r="C17" s="29"/>
      <c r="D17" s="29"/>
      <c r="E17" s="29"/>
      <c r="F17" s="29"/>
      <c r="G17" s="29"/>
      <c r="H17" s="29"/>
      <c r="I17" s="29"/>
      <c r="J17" s="29"/>
      <c r="K17" s="29"/>
      <c r="L17" s="29"/>
      <c r="M17" s="29"/>
      <c r="N17" s="29"/>
      <c r="O17" s="29"/>
      <c r="P17" s="29"/>
    </row>
    <row r="18" spans="1:16" hidden="1">
      <c r="A18" s="29"/>
      <c r="B18" s="29"/>
      <c r="C18" s="29"/>
      <c r="D18" s="29"/>
      <c r="E18" s="29"/>
      <c r="F18" s="29"/>
      <c r="G18" s="29"/>
      <c r="H18" s="29"/>
      <c r="I18" s="29"/>
      <c r="J18" s="29"/>
      <c r="K18" s="29"/>
      <c r="L18" s="29"/>
      <c r="M18" s="29"/>
      <c r="N18" s="29"/>
      <c r="O18" s="29"/>
      <c r="P18" s="29"/>
    </row>
    <row r="19" spans="1:16" hidden="1">
      <c r="A19" s="29"/>
      <c r="B19" s="29"/>
      <c r="C19" s="29"/>
      <c r="D19" s="29"/>
      <c r="E19" s="29"/>
      <c r="F19" s="29"/>
      <c r="G19" s="29"/>
      <c r="H19" s="29"/>
      <c r="I19" s="29"/>
      <c r="J19" s="29"/>
      <c r="K19" s="29"/>
      <c r="L19" s="29"/>
      <c r="M19" s="29"/>
      <c r="N19" s="29"/>
      <c r="O19" s="29"/>
      <c r="P19" s="29"/>
    </row>
    <row r="20" spans="1:16" hidden="1">
      <c r="A20" s="29"/>
      <c r="B20" s="29"/>
      <c r="C20" s="29"/>
      <c r="D20" s="29"/>
      <c r="E20" s="29"/>
      <c r="F20" s="29"/>
      <c r="G20" s="29"/>
      <c r="H20" s="29"/>
      <c r="I20" s="29"/>
      <c r="J20" s="29"/>
      <c r="K20" s="29"/>
      <c r="L20" s="29"/>
      <c r="M20" s="29"/>
      <c r="N20" s="29"/>
      <c r="O20" s="29"/>
      <c r="P20" s="29"/>
    </row>
    <row r="21" spans="1:16" hidden="1">
      <c r="A21" s="29"/>
      <c r="B21" s="29"/>
      <c r="C21" s="29"/>
      <c r="D21" s="29"/>
      <c r="E21" s="29"/>
      <c r="F21" s="29"/>
      <c r="G21" s="29"/>
      <c r="H21" s="29"/>
      <c r="I21" s="29"/>
      <c r="J21" s="29"/>
      <c r="K21" s="29"/>
      <c r="L21" s="29"/>
      <c r="M21" s="29"/>
      <c r="N21" s="29"/>
      <c r="O21" s="29"/>
      <c r="P21" s="29"/>
    </row>
    <row r="22" spans="1:16" hidden="1">
      <c r="A22" s="29"/>
      <c r="B22" s="29"/>
      <c r="C22" s="29"/>
      <c r="D22" s="29"/>
      <c r="E22" s="29"/>
      <c r="F22" s="29"/>
      <c r="G22" s="29"/>
      <c r="H22" s="29"/>
      <c r="I22" s="29"/>
      <c r="J22" s="29"/>
      <c r="K22" s="29"/>
      <c r="L22" s="29"/>
      <c r="M22" s="29"/>
      <c r="N22" s="29"/>
      <c r="O22" s="29"/>
      <c r="P22" s="29"/>
    </row>
    <row r="23" spans="1:16" hidden="1">
      <c r="A23" s="29"/>
      <c r="B23" s="29"/>
      <c r="C23" s="29"/>
      <c r="D23" s="29"/>
      <c r="E23" s="29"/>
      <c r="F23" s="29"/>
      <c r="G23" s="29"/>
      <c r="H23" s="29"/>
      <c r="I23" s="29"/>
      <c r="J23" s="29"/>
      <c r="K23" s="29"/>
      <c r="L23" s="29"/>
      <c r="M23" s="29"/>
      <c r="N23" s="29"/>
      <c r="O23" s="29"/>
      <c r="P23" s="29"/>
    </row>
    <row r="24" spans="1:16" hidden="1">
      <c r="A24" s="29"/>
      <c r="B24" s="29"/>
      <c r="C24" s="29"/>
      <c r="D24" s="29"/>
      <c r="E24" s="29"/>
      <c r="F24" s="29"/>
      <c r="G24" s="29"/>
      <c r="H24" s="29"/>
      <c r="I24" s="29"/>
      <c r="J24" s="29"/>
      <c r="K24" s="29"/>
      <c r="L24" s="29"/>
      <c r="M24" s="29"/>
      <c r="N24" s="29"/>
      <c r="O24" s="29"/>
      <c r="P24" s="29"/>
    </row>
    <row r="25" spans="1:16" hidden="1">
      <c r="A25" s="29"/>
      <c r="B25" s="29"/>
      <c r="C25" s="29"/>
      <c r="D25" s="29"/>
      <c r="E25" s="29"/>
      <c r="F25" s="29"/>
      <c r="G25" s="29"/>
      <c r="H25" s="29"/>
      <c r="I25" s="29"/>
      <c r="J25" s="29"/>
      <c r="K25" s="29"/>
      <c r="L25" s="29"/>
      <c r="M25" s="29"/>
      <c r="N25" s="29"/>
      <c r="O25" s="29"/>
      <c r="P25" s="29"/>
    </row>
    <row r="26" spans="1:16" hidden="1">
      <c r="A26" s="29"/>
      <c r="B26" s="29"/>
      <c r="C26" s="29"/>
      <c r="D26" s="29"/>
      <c r="E26" s="29"/>
      <c r="F26" s="29"/>
      <c r="G26" s="29"/>
      <c r="H26" s="29"/>
      <c r="I26" s="29"/>
      <c r="J26" s="29"/>
      <c r="K26" s="29"/>
      <c r="L26" s="29"/>
      <c r="M26" s="29"/>
      <c r="N26" s="29"/>
      <c r="O26" s="29"/>
      <c r="P26" s="29"/>
    </row>
    <row r="27" spans="1:16" hidden="1">
      <c r="A27" s="29"/>
      <c r="B27" s="29"/>
      <c r="C27" s="29"/>
      <c r="D27" s="29"/>
      <c r="E27" s="29"/>
      <c r="F27" s="29"/>
      <c r="G27" s="29"/>
      <c r="H27" s="29"/>
      <c r="I27" s="29"/>
      <c r="J27" s="29"/>
      <c r="K27" s="29"/>
      <c r="L27" s="29"/>
      <c r="M27" s="29"/>
      <c r="N27" s="29"/>
      <c r="O27" s="29"/>
      <c r="P27" s="29"/>
    </row>
  </sheetData>
  <sheetProtection algorithmName="SHA-512" hashValue="/Ruak8Uth7pwjil0nMyDdXDx46oFEanbtJufC7gj4ZLu7dvP+luozG7FQALPFMbHONRn7ALtRCvDPeeEFGah0w==" saltValue="DsGiTwlDqIMKiTNeDfzNDA==" spinCount="100000" sheet="1" objects="1" scenarios="1"/>
  <mergeCells count="12">
    <mergeCell ref="C11:E11"/>
    <mergeCell ref="C10:E10"/>
    <mergeCell ref="B3:F3"/>
    <mergeCell ref="C6:E6"/>
    <mergeCell ref="C7:E7"/>
    <mergeCell ref="C8:E8"/>
    <mergeCell ref="C9:E9"/>
    <mergeCell ref="C12:E12"/>
    <mergeCell ref="C13:E13"/>
    <mergeCell ref="C14:E14"/>
    <mergeCell ref="C15:E15"/>
    <mergeCell ref="C16:E16"/>
  </mergeCells>
  <pageMargins left="0.7" right="0.7" top="0.75" bottom="0.75" header="0.3" footer="0.3"/>
  <ignoredErrors>
    <ignoredError sqref="C6:E8"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39C0B7-ED5C-4761-89E6-060B1C9EDEA8}">
  <sheetPr>
    <tabColor theme="8" tint="0.59999389629810485"/>
  </sheetPr>
  <dimension ref="A1:P30"/>
  <sheetViews>
    <sheetView showGridLines="0" showZeros="0" zoomScale="90" zoomScaleNormal="90" workbookViewId="0">
      <selection activeCell="A4" sqref="A4"/>
    </sheetView>
  </sheetViews>
  <sheetFormatPr defaultColWidth="0" defaultRowHeight="14.25" zeroHeight="1"/>
  <cols>
    <col min="1" max="1" width="9" customWidth="1"/>
    <col min="2" max="2" width="39.125" customWidth="1"/>
    <col min="3" max="5" width="9" customWidth="1"/>
    <col min="6" max="6" width="11.625" hidden="1" customWidth="1"/>
    <col min="7" max="7" width="10.375" hidden="1" customWidth="1"/>
    <col min="8" max="8" width="12.125" hidden="1" customWidth="1"/>
    <col min="9" max="9" width="9" customWidth="1"/>
    <col min="10" max="16" width="0" hidden="1" customWidth="1"/>
    <col min="17" max="16384" width="9" hidden="1"/>
  </cols>
  <sheetData>
    <row r="1" spans="1:16" s="29" customFormat="1"/>
    <row r="2" spans="1:16" s="29" customFormat="1" ht="35.25">
      <c r="B2" s="47" t="s">
        <v>64</v>
      </c>
      <c r="C2" s="50"/>
      <c r="D2" s="50"/>
      <c r="E2" s="50"/>
      <c r="F2" s="50"/>
      <c r="G2" s="50"/>
    </row>
    <row r="3" spans="1:16" s="29" customFormat="1" ht="39.6" customHeight="1">
      <c r="B3" s="190" t="s">
        <v>102</v>
      </c>
      <c r="C3" s="190"/>
      <c r="D3" s="190"/>
      <c r="E3" s="190"/>
      <c r="F3" s="190"/>
    </row>
    <row r="4" spans="1:16" s="29" customFormat="1" ht="14.1" customHeight="1"/>
    <row r="5" spans="1:16" s="29" customFormat="1" ht="15" thickBot="1"/>
    <row r="6" spans="1:16">
      <c r="A6" s="29"/>
      <c r="B6" s="2" t="s">
        <v>8</v>
      </c>
      <c r="C6" s="184" t="str">
        <f>IF(Summary!C5="","",Summary!C5)</f>
        <v/>
      </c>
      <c r="D6" s="184"/>
      <c r="E6" s="185"/>
      <c r="F6" s="29"/>
      <c r="G6" s="29"/>
      <c r="H6" s="29"/>
      <c r="I6" s="29"/>
      <c r="J6" s="29"/>
      <c r="K6" s="29"/>
      <c r="L6" s="29"/>
      <c r="M6" s="29"/>
      <c r="N6" s="29"/>
      <c r="O6" s="29"/>
      <c r="P6" s="29"/>
    </row>
    <row r="7" spans="1:16">
      <c r="A7" s="29"/>
      <c r="B7" s="3" t="s">
        <v>91</v>
      </c>
      <c r="C7" s="186" t="str">
        <f>IF(Summary!C6="","",Summary!C6)</f>
        <v/>
      </c>
      <c r="D7" s="186"/>
      <c r="E7" s="187"/>
      <c r="F7" s="29"/>
      <c r="G7" s="29"/>
      <c r="H7" s="29"/>
      <c r="I7" s="29"/>
      <c r="J7" s="29"/>
      <c r="K7" s="29"/>
      <c r="L7" s="29"/>
      <c r="M7" s="29"/>
      <c r="N7" s="29"/>
      <c r="O7" s="29"/>
      <c r="P7" s="29"/>
    </row>
    <row r="8" spans="1:16">
      <c r="A8" s="29"/>
      <c r="B8" s="3" t="s">
        <v>94</v>
      </c>
      <c r="C8" s="186" t="str">
        <f>IF(Summary!C7="","",Summary!C7)</f>
        <v/>
      </c>
      <c r="D8" s="186"/>
      <c r="E8" s="187"/>
      <c r="F8" s="29"/>
      <c r="G8" s="29"/>
      <c r="H8" s="29"/>
      <c r="I8" s="29"/>
      <c r="J8" s="29"/>
      <c r="K8" s="29"/>
      <c r="L8" s="29"/>
      <c r="M8" s="29"/>
      <c r="N8" s="29"/>
      <c r="O8" s="29"/>
      <c r="P8" s="29"/>
    </row>
    <row r="9" spans="1:16" hidden="1">
      <c r="A9" s="29"/>
      <c r="B9" s="3" t="s">
        <v>9</v>
      </c>
      <c r="C9" s="188"/>
      <c r="D9" s="188"/>
      <c r="E9" s="189"/>
      <c r="F9" s="29"/>
      <c r="G9" s="29"/>
      <c r="H9" s="29"/>
      <c r="I9" s="29"/>
      <c r="J9" s="29"/>
      <c r="K9" s="29"/>
      <c r="L9" s="29"/>
      <c r="M9" s="29"/>
      <c r="N9" s="29"/>
      <c r="O9" s="29"/>
      <c r="P9" s="29"/>
    </row>
    <row r="10" spans="1:16">
      <c r="A10" s="29"/>
      <c r="B10" s="3" t="s">
        <v>139</v>
      </c>
      <c r="C10" s="209"/>
      <c r="D10" s="209"/>
      <c r="E10" s="210"/>
      <c r="F10" s="29"/>
      <c r="G10" s="29"/>
      <c r="H10" s="29"/>
      <c r="I10" s="29"/>
      <c r="J10" s="29"/>
      <c r="K10" s="29"/>
      <c r="L10" s="29"/>
      <c r="M10" s="29"/>
      <c r="N10" s="29"/>
      <c r="O10" s="29"/>
      <c r="P10" s="29"/>
    </row>
    <row r="11" spans="1:16" ht="15" thickBot="1">
      <c r="A11" s="29"/>
      <c r="B11" s="4" t="s">
        <v>67</v>
      </c>
      <c r="C11" s="203">
        <f>IFERROR(IF(SUM($E$18:$E$27)="","",SUM($E$18:$E$27)),"")</f>
        <v>0</v>
      </c>
      <c r="D11" s="203"/>
      <c r="E11" s="204"/>
      <c r="F11" s="29"/>
      <c r="G11" s="29"/>
      <c r="H11" s="29"/>
      <c r="I11" s="29"/>
      <c r="J11" s="29"/>
      <c r="K11" s="29"/>
      <c r="L11" s="29"/>
      <c r="M11" s="29"/>
      <c r="N11" s="29"/>
      <c r="O11" s="29"/>
      <c r="P11" s="29"/>
    </row>
    <row r="12" spans="1:16" hidden="1">
      <c r="A12" s="29"/>
      <c r="B12" s="135" t="s">
        <v>28</v>
      </c>
      <c r="C12" s="205" t="str">
        <f>IFERROR(AVERAGE(G18:G27),"")</f>
        <v/>
      </c>
      <c r="D12" s="205"/>
      <c r="E12" s="206"/>
      <c r="F12" s="29"/>
      <c r="G12" s="29"/>
      <c r="H12" s="29"/>
      <c r="I12" s="29"/>
      <c r="J12" s="29"/>
      <c r="K12" s="29"/>
      <c r="L12" s="29"/>
      <c r="M12" s="29"/>
      <c r="N12" s="29"/>
      <c r="O12" s="29"/>
      <c r="P12" s="29"/>
    </row>
    <row r="13" spans="1:16" hidden="1">
      <c r="A13" s="29"/>
      <c r="B13" s="3" t="s">
        <v>68</v>
      </c>
      <c r="C13" s="176">
        <f>IFERROR(IF(SUM($F$18:$F$27)="","",SUM($F$18:$F$27)),"")</f>
        <v>0</v>
      </c>
      <c r="D13" s="176"/>
      <c r="E13" s="177"/>
      <c r="F13" s="29"/>
      <c r="G13" s="29"/>
      <c r="H13" s="29"/>
      <c r="I13" s="29"/>
      <c r="J13" s="29"/>
      <c r="K13" s="29"/>
      <c r="L13" s="29"/>
      <c r="M13" s="29"/>
      <c r="N13" s="29"/>
      <c r="O13" s="29"/>
      <c r="P13" s="29"/>
    </row>
    <row r="14" spans="1:16" ht="15" hidden="1" thickBot="1">
      <c r="A14" s="29"/>
      <c r="B14" s="4" t="s">
        <v>140</v>
      </c>
      <c r="C14" s="207" t="str">
        <f>IFERROR(IF(SUM($H$18:$H$27)="","",IF($C$10="","",SUM($H$18:$H$27))),"")</f>
        <v/>
      </c>
      <c r="D14" s="207"/>
      <c r="E14" s="208"/>
      <c r="F14" s="29"/>
      <c r="G14" s="29"/>
      <c r="H14" s="29"/>
      <c r="I14" s="29"/>
      <c r="J14" s="29"/>
      <c r="K14" s="29"/>
      <c r="L14" s="29"/>
      <c r="M14" s="29"/>
      <c r="N14" s="29"/>
      <c r="O14" s="29"/>
      <c r="P14" s="29"/>
    </row>
    <row r="15" spans="1:16" s="29" customFormat="1"/>
    <row r="16" spans="1:16" s="29" customFormat="1" ht="15" thickBot="1"/>
    <row r="17" spans="1:16" s="29" customFormat="1" ht="49.5" customHeight="1">
      <c r="A17" s="34" t="s">
        <v>33</v>
      </c>
      <c r="B17" s="35" t="s">
        <v>66</v>
      </c>
      <c r="C17" s="35" t="s">
        <v>65</v>
      </c>
      <c r="D17" s="35" t="s">
        <v>7</v>
      </c>
      <c r="E17" s="36" t="s">
        <v>67</v>
      </c>
      <c r="F17" s="130" t="s">
        <v>68</v>
      </c>
      <c r="G17" s="35" t="s">
        <v>28</v>
      </c>
      <c r="H17" s="36" t="s">
        <v>11</v>
      </c>
    </row>
    <row r="18" spans="1:16">
      <c r="A18" s="37">
        <v>1</v>
      </c>
      <c r="B18" s="44"/>
      <c r="C18" s="44"/>
      <c r="D18" s="44"/>
      <c r="E18" s="133" t="str">
        <f>IF(OR(C18="",D18=""),"",D18*C18*Lookup!$E$30)</f>
        <v/>
      </c>
      <c r="F18" s="131" t="str">
        <f>IF(OR(C18="",D18=""),"",C18*D18*Lookup!$D$30)</f>
        <v/>
      </c>
      <c r="G18" s="39" t="str">
        <f>IF(OR(C18="",D18=""),"",Lookup!$F$30)</f>
        <v/>
      </c>
      <c r="H18" s="40" t="str">
        <f>IF(OR(C18="",D18=""),"",D18*Lookup!$G$30*C18)</f>
        <v/>
      </c>
      <c r="I18" s="29"/>
      <c r="J18" s="29"/>
      <c r="K18" s="29"/>
      <c r="L18" s="29"/>
      <c r="M18" s="29"/>
      <c r="N18" s="29"/>
      <c r="O18" s="29"/>
      <c r="P18" s="29"/>
    </row>
    <row r="19" spans="1:16">
      <c r="A19" s="37">
        <v>2</v>
      </c>
      <c r="B19" s="44"/>
      <c r="C19" s="44"/>
      <c r="D19" s="44"/>
      <c r="E19" s="133" t="str">
        <f>IF(OR(C19="",D19=""),"",D19*C19*Lookup!$E$30)</f>
        <v/>
      </c>
      <c r="F19" s="131" t="str">
        <f>IF(OR(C19="",D19=""),"",C19*D19*Lookup!$D$30)</f>
        <v/>
      </c>
      <c r="G19" s="39" t="str">
        <f>IF(OR(C19="",D19=""),"",Lookup!$F$30)</f>
        <v/>
      </c>
      <c r="H19" s="40" t="str">
        <f>IF(OR(C19="",D19=""),"",D19*Lookup!$G$30*C19)</f>
        <v/>
      </c>
      <c r="I19" s="29"/>
      <c r="J19" s="29"/>
      <c r="K19" s="29"/>
      <c r="L19" s="29"/>
      <c r="M19" s="29"/>
      <c r="N19" s="29"/>
      <c r="O19" s="29"/>
      <c r="P19" s="29"/>
    </row>
    <row r="20" spans="1:16">
      <c r="A20" s="37">
        <v>3</v>
      </c>
      <c r="B20" s="44"/>
      <c r="C20" s="44"/>
      <c r="D20" s="44"/>
      <c r="E20" s="133" t="str">
        <f>IF(OR(C20="",D20=""),"",D20*C20*Lookup!$E$30)</f>
        <v/>
      </c>
      <c r="F20" s="131" t="str">
        <f>IF(OR(C20="",D20=""),"",C20*D20*Lookup!$D$30)</f>
        <v/>
      </c>
      <c r="G20" s="39" t="str">
        <f>IF(OR(C20="",D20=""),"",Lookup!$F$30)</f>
        <v/>
      </c>
      <c r="H20" s="40" t="str">
        <f>IF(OR(C20="",D20=""),"",D20*Lookup!$G$30*C20)</f>
        <v/>
      </c>
      <c r="I20" s="29"/>
      <c r="J20" s="29"/>
      <c r="K20" s="29"/>
      <c r="L20" s="29"/>
      <c r="M20" s="29"/>
      <c r="N20" s="29"/>
      <c r="O20" s="29"/>
      <c r="P20" s="29"/>
    </row>
    <row r="21" spans="1:16">
      <c r="A21" s="37">
        <v>4</v>
      </c>
      <c r="B21" s="44"/>
      <c r="C21" s="44"/>
      <c r="D21" s="44"/>
      <c r="E21" s="133" t="str">
        <f>IF(OR(C21="",D21=""),"",D21*C21*Lookup!$E$30)</f>
        <v/>
      </c>
      <c r="F21" s="131" t="str">
        <f>IF(OR(C21="",D21=""),"",C21*D21*Lookup!$D$30)</f>
        <v/>
      </c>
      <c r="G21" s="39" t="str">
        <f>IF(OR(C21="",D21=""),"",Lookup!$F$30)</f>
        <v/>
      </c>
      <c r="H21" s="40" t="str">
        <f>IF(OR(C21="",D21=""),"",D21*Lookup!$G$30*C21)</f>
        <v/>
      </c>
      <c r="I21" s="29"/>
      <c r="J21" s="29"/>
      <c r="K21" s="29"/>
      <c r="L21" s="29"/>
      <c r="M21" s="29"/>
      <c r="N21" s="29"/>
      <c r="O21" s="29"/>
      <c r="P21" s="29"/>
    </row>
    <row r="22" spans="1:16">
      <c r="A22" s="37">
        <v>5</v>
      </c>
      <c r="B22" s="44"/>
      <c r="C22" s="44"/>
      <c r="D22" s="44"/>
      <c r="E22" s="133" t="str">
        <f>IF(OR(C22="",D22=""),"",D22*C22*Lookup!$E$30)</f>
        <v/>
      </c>
      <c r="F22" s="131" t="str">
        <f>IF(OR(C22="",D22=""),"",C22*D22*Lookup!$D$30)</f>
        <v/>
      </c>
      <c r="G22" s="39" t="str">
        <f>IF(OR(C22="",D22=""),"",Lookup!$F$30)</f>
        <v/>
      </c>
      <c r="H22" s="40" t="str">
        <f>IF(OR(C22="",D22=""),"",D22*Lookup!$G$30*C22)</f>
        <v/>
      </c>
      <c r="I22" s="29"/>
      <c r="J22" s="29"/>
      <c r="K22" s="29"/>
      <c r="L22" s="29"/>
      <c r="M22" s="29"/>
      <c r="N22" s="29"/>
      <c r="O22" s="29"/>
      <c r="P22" s="29"/>
    </row>
    <row r="23" spans="1:16">
      <c r="A23" s="37">
        <v>6</v>
      </c>
      <c r="B23" s="44"/>
      <c r="C23" s="44"/>
      <c r="D23" s="44"/>
      <c r="E23" s="133" t="str">
        <f>IF(OR(C23="",D23=""),"",D23*C23*Lookup!$E$30)</f>
        <v/>
      </c>
      <c r="F23" s="131" t="str">
        <f>IF(OR(C23="",D23=""),"",C23*D23*Lookup!$D$30)</f>
        <v/>
      </c>
      <c r="G23" s="39" t="str">
        <f>IF(OR(C23="",D23=""),"",Lookup!$F$30)</f>
        <v/>
      </c>
      <c r="H23" s="40" t="str">
        <f>IF(OR(C23="",D23=""),"",D23*Lookup!$G$30*C23)</f>
        <v/>
      </c>
      <c r="I23" s="29"/>
      <c r="J23" s="29"/>
      <c r="K23" s="29"/>
      <c r="L23" s="29"/>
      <c r="M23" s="29"/>
      <c r="N23" s="29"/>
      <c r="O23" s="29"/>
      <c r="P23" s="29"/>
    </row>
    <row r="24" spans="1:16">
      <c r="A24" s="37">
        <v>7</v>
      </c>
      <c r="B24" s="44"/>
      <c r="C24" s="44"/>
      <c r="D24" s="44"/>
      <c r="E24" s="133" t="str">
        <f>IF(OR(C24="",D24=""),"",D24*C24*Lookup!$E$30)</f>
        <v/>
      </c>
      <c r="F24" s="131" t="str">
        <f>IF(OR(C24="",D24=""),"",C24*D24*Lookup!$D$30)</f>
        <v/>
      </c>
      <c r="G24" s="39" t="str">
        <f>IF(OR(C24="",D24=""),"",Lookup!$F$30)</f>
        <v/>
      </c>
      <c r="H24" s="40" t="str">
        <f>IF(OR(C24="",D24=""),"",D24*Lookup!$G$30*C24)</f>
        <v/>
      </c>
      <c r="I24" s="29"/>
      <c r="J24" s="29"/>
      <c r="K24" s="29"/>
      <c r="L24" s="29"/>
      <c r="M24" s="29"/>
      <c r="N24" s="29"/>
      <c r="O24" s="29"/>
      <c r="P24" s="29"/>
    </row>
    <row r="25" spans="1:16">
      <c r="A25" s="37">
        <v>8</v>
      </c>
      <c r="B25" s="44"/>
      <c r="C25" s="44"/>
      <c r="D25" s="44"/>
      <c r="E25" s="133" t="str">
        <f>IF(OR(C25="",D25=""),"",D25*C25*Lookup!$E$30)</f>
        <v/>
      </c>
      <c r="F25" s="131" t="str">
        <f>IF(OR(C25="",D25=""),"",C25*D25*Lookup!$D$30)</f>
        <v/>
      </c>
      <c r="G25" s="39" t="str">
        <f>IF(OR(C25="",D25=""),"",Lookup!$F$30)</f>
        <v/>
      </c>
      <c r="H25" s="40" t="str">
        <f>IF(OR(C25="",D25=""),"",D25*Lookup!$G$30*C25)</f>
        <v/>
      </c>
      <c r="I25" s="29"/>
      <c r="J25" s="29"/>
      <c r="K25" s="29"/>
      <c r="L25" s="29"/>
      <c r="M25" s="29"/>
      <c r="N25" s="29"/>
      <c r="O25" s="29"/>
      <c r="P25" s="29"/>
    </row>
    <row r="26" spans="1:16">
      <c r="A26" s="37">
        <v>9</v>
      </c>
      <c r="B26" s="44"/>
      <c r="C26" s="44"/>
      <c r="D26" s="44"/>
      <c r="E26" s="133" t="str">
        <f>IF(OR(C26="",D26=""),"",D26*C26*Lookup!$E$30)</f>
        <v/>
      </c>
      <c r="F26" s="131" t="str">
        <f>IF(OR(C26="",D26=""),"",C26*D26*Lookup!$D$30)</f>
        <v/>
      </c>
      <c r="G26" s="39" t="str">
        <f>IF(OR(C26="",D26=""),"",Lookup!$F$30)</f>
        <v/>
      </c>
      <c r="H26" s="40" t="str">
        <f>IF(OR(C26="",D26=""),"",D26*Lookup!$G$30*C26)</f>
        <v/>
      </c>
      <c r="I26" s="29"/>
      <c r="J26" s="29"/>
      <c r="K26" s="29"/>
      <c r="L26" s="29"/>
      <c r="M26" s="29"/>
      <c r="N26" s="29"/>
      <c r="O26" s="29"/>
      <c r="P26" s="29"/>
    </row>
    <row r="27" spans="1:16" ht="15" thickBot="1">
      <c r="A27" s="38">
        <v>10</v>
      </c>
      <c r="B27" s="45"/>
      <c r="C27" s="45"/>
      <c r="D27" s="45"/>
      <c r="E27" s="134" t="str">
        <f>IF(OR(C27="",D27=""),"",D27*C27*Lookup!$E$30)</f>
        <v/>
      </c>
      <c r="F27" s="132" t="str">
        <f>IF(OR(C27="",D27=""),"",C27*D27*Lookup!$D$30)</f>
        <v/>
      </c>
      <c r="G27" s="41" t="str">
        <f>IF(OR(C27="",D27=""),"",Lookup!$F$30)</f>
        <v/>
      </c>
      <c r="H27" s="40" t="str">
        <f>IF(OR(C27="",D27=""),"",D27*Lookup!$G$30*C27)</f>
        <v/>
      </c>
      <c r="I27" s="29"/>
      <c r="J27" s="29"/>
      <c r="K27" s="29"/>
      <c r="L27" s="29"/>
      <c r="M27" s="29"/>
      <c r="N27" s="29"/>
      <c r="O27" s="29"/>
      <c r="P27" s="29"/>
    </row>
    <row r="28" spans="1:16" s="29" customFormat="1"/>
    <row r="29" spans="1:16" s="29" customFormat="1" hidden="1"/>
    <row r="30" spans="1:16" s="29" customFormat="1" hidden="1"/>
  </sheetData>
  <sheetProtection algorithmName="SHA-512" hashValue="1pYMHIcMJov6vqoTXiTT8FJmoH9NDkG4tLD+Y0TIQWoLh2KE44++5T4grKHtZE/4KySLPpOGVN9p29KhD6JS2w==" saltValue="pfQfrydxu3Xs+O4mFrOQNg==" spinCount="100000" sheet="1" objects="1" scenarios="1"/>
  <mergeCells count="10">
    <mergeCell ref="C11:E11"/>
    <mergeCell ref="C12:E12"/>
    <mergeCell ref="C13:E13"/>
    <mergeCell ref="C14:E14"/>
    <mergeCell ref="B3:F3"/>
    <mergeCell ref="C6:E6"/>
    <mergeCell ref="C7:E7"/>
    <mergeCell ref="C8:E8"/>
    <mergeCell ref="C9:E9"/>
    <mergeCell ref="C10:E10"/>
  </mergeCells>
  <pageMargins left="0.7" right="0.7" top="0.75" bottom="0.75" header="0.3" footer="0.3"/>
  <pageSetup orientation="portrait" r:id="rId1"/>
  <ignoredErrors>
    <ignoredError sqref="C6:E8"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C6B0F7-BA74-4AF8-A29D-B6EBA0E6EAA2}">
  <sheetPr>
    <tabColor theme="8" tint="0.59999389629810485"/>
  </sheetPr>
  <dimension ref="A1:F16"/>
  <sheetViews>
    <sheetView workbookViewId="0">
      <selection activeCell="B4" sqref="B4"/>
    </sheetView>
  </sheetViews>
  <sheetFormatPr defaultColWidth="0" defaultRowHeight="14.25" zeroHeight="1"/>
  <cols>
    <col min="1" max="1" width="9" style="1" customWidth="1"/>
    <col min="2" max="2" width="37.25" style="1" customWidth="1"/>
    <col min="3" max="6" width="9" style="1" customWidth="1"/>
    <col min="7" max="16384" width="9" style="1" hidden="1"/>
  </cols>
  <sheetData>
    <row r="1" spans="2:6"/>
    <row r="2" spans="2:6" ht="35.25">
      <c r="B2" s="47" t="s">
        <v>111</v>
      </c>
      <c r="C2" s="50"/>
      <c r="D2" s="122"/>
      <c r="E2" s="122"/>
      <c r="F2" s="122"/>
    </row>
    <row r="3" spans="2:6" ht="45.75" customHeight="1">
      <c r="B3" s="190" t="s">
        <v>102</v>
      </c>
      <c r="C3" s="190"/>
      <c r="D3" s="190"/>
      <c r="E3" s="190"/>
      <c r="F3" s="190"/>
    </row>
    <row r="4" spans="2:6"/>
    <row r="5" spans="2:6" ht="15" thickBot="1"/>
    <row r="6" spans="2:6">
      <c r="B6" s="2" t="s">
        <v>8</v>
      </c>
      <c r="C6" s="184" t="str">
        <f>IF(Summary!C5="","",Summary!C5)</f>
        <v/>
      </c>
      <c r="D6" s="184"/>
      <c r="E6" s="185"/>
    </row>
    <row r="7" spans="2:6">
      <c r="B7" s="3" t="s">
        <v>91</v>
      </c>
      <c r="C7" s="186" t="str">
        <f>IF(Summary!C6="","",Summary!C6)</f>
        <v/>
      </c>
      <c r="D7" s="186"/>
      <c r="E7" s="187"/>
    </row>
    <row r="8" spans="2:6">
      <c r="B8" s="3" t="s">
        <v>94</v>
      </c>
      <c r="C8" s="186" t="str">
        <f>IF(Summary!C7="","",Summary!C7)</f>
        <v/>
      </c>
      <c r="D8" s="186"/>
      <c r="E8" s="187"/>
    </row>
    <row r="9" spans="2:6" hidden="1">
      <c r="B9" s="3" t="s">
        <v>9</v>
      </c>
      <c r="C9" s="188"/>
      <c r="D9" s="188"/>
      <c r="E9" s="189"/>
    </row>
    <row r="10" spans="2:6">
      <c r="B10" s="3" t="s">
        <v>135</v>
      </c>
      <c r="C10" s="182"/>
      <c r="D10" s="182"/>
      <c r="E10" s="183"/>
    </row>
    <row r="11" spans="2:6">
      <c r="B11" s="3" t="s">
        <v>32</v>
      </c>
      <c r="C11" s="211" t="str">
        <f>IF(C10="","",C10*Lookup!D34)</f>
        <v/>
      </c>
      <c r="D11" s="211"/>
      <c r="E11" s="212"/>
    </row>
    <row r="12" spans="2:6">
      <c r="B12" s="3" t="s">
        <v>27</v>
      </c>
      <c r="C12" s="211" t="str">
        <f>IF(C10="","",C10*Lookup!E34)</f>
        <v/>
      </c>
      <c r="D12" s="211"/>
      <c r="E12" s="212"/>
    </row>
    <row r="13" spans="2:6" hidden="1">
      <c r="B13" s="3" t="s">
        <v>28</v>
      </c>
      <c r="C13" s="176">
        <v>4</v>
      </c>
      <c r="D13" s="176"/>
      <c r="E13" s="177"/>
    </row>
    <row r="14" spans="2:6" ht="15" thickBot="1">
      <c r="B14" s="4" t="s">
        <v>139</v>
      </c>
      <c r="C14" s="180"/>
      <c r="D14" s="180"/>
      <c r="E14" s="181"/>
    </row>
    <row r="15" spans="2:6" ht="15" hidden="1" thickBot="1">
      <c r="B15" s="129" t="s">
        <v>140</v>
      </c>
      <c r="C15" s="173" t="str">
        <f>IF(OR(C10="",C14=""),"",$C$10*Lookup!$G$34)</f>
        <v/>
      </c>
      <c r="D15" s="173"/>
      <c r="E15" s="174"/>
    </row>
    <row r="16" spans="2:6"/>
  </sheetData>
  <sheetProtection algorithmName="SHA-512" hashValue="T+xW1CLUQ5//VCUxhF+GcPwedLCnLlDNM6VkmN8wFCOMmtK5Qkavu8FWa8iL4z7XeBaghE6J4ja81Obd6vjg3Q==" saltValue="v3IcjvqpyZ72rAvW2z68rg==" spinCount="100000" sheet="1" objects="1" scenarios="1"/>
  <mergeCells count="11">
    <mergeCell ref="C11:E11"/>
    <mergeCell ref="C12:E12"/>
    <mergeCell ref="C13:E13"/>
    <mergeCell ref="C14:E14"/>
    <mergeCell ref="C15:E15"/>
    <mergeCell ref="C10:E10"/>
    <mergeCell ref="B3:F3"/>
    <mergeCell ref="C6:E6"/>
    <mergeCell ref="C7:E7"/>
    <mergeCell ref="C8:E8"/>
    <mergeCell ref="C9:E9"/>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BF96E70731EB54292983A8187A83857" ma:contentTypeVersion="6" ma:contentTypeDescription="Create a new document." ma:contentTypeScope="" ma:versionID="b1420095b0bcaeeab26cc652c695f2d8">
  <xsd:schema xmlns:xsd="http://www.w3.org/2001/XMLSchema" xmlns:xs="http://www.w3.org/2001/XMLSchema" xmlns:p="http://schemas.microsoft.com/office/2006/metadata/properties" xmlns:ns2="98788742-c24c-455f-83e9-59d89e3de440" xmlns:ns3="52741100-c965-4fd4-8aa7-2d9d842b1c91" targetNamespace="http://schemas.microsoft.com/office/2006/metadata/properties" ma:root="true" ma:fieldsID="bce1ad730e4d7fb850dbe75b7bc13368" ns2:_="" ns3:_="">
    <xsd:import namespace="98788742-c24c-455f-83e9-59d89e3de440"/>
    <xsd:import namespace="52741100-c965-4fd4-8aa7-2d9d842b1c9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788742-c24c-455f-83e9-59d89e3de44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2741100-c965-4fd4-8aa7-2d9d842b1c9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F842BA0-91BB-4BF4-AB0C-A88F59423924}">
  <ds:schemaRefs>
    <ds:schemaRef ds:uri="http://www.w3.org/XML/1998/namespace"/>
    <ds:schemaRef ds:uri="http://purl.org/dc/elements/1.1/"/>
    <ds:schemaRef ds:uri="http://schemas.microsoft.com/office/2006/metadata/properties"/>
    <ds:schemaRef ds:uri="http://purl.org/dc/terms/"/>
    <ds:schemaRef ds:uri="98788742-c24c-455f-83e9-59d89e3de440"/>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52741100-c965-4fd4-8aa7-2d9d842b1c91"/>
  </ds:schemaRefs>
</ds:datastoreItem>
</file>

<file path=customXml/itemProps2.xml><?xml version="1.0" encoding="utf-8"?>
<ds:datastoreItem xmlns:ds="http://schemas.openxmlformats.org/officeDocument/2006/customXml" ds:itemID="{34FAE430-3BFB-462E-9D55-4BD018C9637E}">
  <ds:schemaRefs>
    <ds:schemaRef ds:uri="http://schemas.microsoft.com/sharepoint/v3/contenttype/forms"/>
  </ds:schemaRefs>
</ds:datastoreItem>
</file>

<file path=customXml/itemProps3.xml><?xml version="1.0" encoding="utf-8"?>
<ds:datastoreItem xmlns:ds="http://schemas.openxmlformats.org/officeDocument/2006/customXml" ds:itemID="{3104C34B-E548-45EB-9F39-E801F97405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8788742-c24c-455f-83e9-59d89e3de440"/>
    <ds:schemaRef ds:uri="52741100-c965-4fd4-8aa7-2d9d842b1c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4</vt:i4>
      </vt:variant>
    </vt:vector>
  </HeadingPairs>
  <TitlesOfParts>
    <vt:vector size="15" baseType="lpstr">
      <vt:lpstr> Instructions</vt:lpstr>
      <vt:lpstr>Summary</vt:lpstr>
      <vt:lpstr>Methodology</vt:lpstr>
      <vt:lpstr>Monitors</vt:lpstr>
      <vt:lpstr>Computers</vt:lpstr>
      <vt:lpstr>Imaging Equipment</vt:lpstr>
      <vt:lpstr>Network Power Management</vt:lpstr>
      <vt:lpstr>UPS</vt:lpstr>
      <vt:lpstr>Smart Power Strip</vt:lpstr>
      <vt:lpstr>Lookup</vt:lpstr>
      <vt:lpstr>Version Log</vt:lpstr>
      <vt:lpstr>CopierList</vt:lpstr>
      <vt:lpstr>MultifunctionList</vt:lpstr>
      <vt:lpstr>PrinterList</vt:lpstr>
      <vt:lpstr>ProductLookup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Janine Morency</dc:creator>
  <cp:lastModifiedBy>Meredith Woy</cp:lastModifiedBy>
  <dcterms:created xsi:type="dcterms:W3CDTF">2014-05-06T17:45:34Z</dcterms:created>
  <dcterms:modified xsi:type="dcterms:W3CDTF">2021-02-09T18:23:31Z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0x0101001BF96E70731EB54292983A8187A83857</vt:lpwstr>
  </property>
  <property fmtid="{D5CDD505-2E9C-101B-9397-08002B2CF9AE}" pid="4" name="_dlc_DocIdItemGuid">
    <vt:lpwstr>1d332d2d-eb76-4ad6-85df-e8a261b3a279</vt:lpwstr>
  </property>
</Properties>
</file>